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4145" yWindow="30" windowWidth="14670" windowHeight="12990" firstSheet="1" activeTab="1"/>
  </bookViews>
  <sheets>
    <sheet name="总表 (2)" sheetId="14" state="hidden" r:id="rId1"/>
    <sheet name="2019年深圳市本级福利彩票公益金项目预算支出表" sheetId="19" r:id="rId2"/>
  </sheets>
  <externalReferences>
    <externalReference r:id="rId3"/>
  </externalReferences>
  <definedNames>
    <definedName name="_xlnm._FilterDatabase" localSheetId="1" hidden="1">'2019年深圳市本级福利彩票公益金项目预算支出表'!#REF!</definedName>
    <definedName name="_xlnm.Print_Titles" localSheetId="1">'2019年深圳市本级福利彩票公益金项目预算支出表'!$2:$5</definedName>
  </definedNames>
  <calcPr calcId="144525"/>
</workbook>
</file>

<file path=xl/calcChain.xml><?xml version="1.0" encoding="utf-8"?>
<calcChain xmlns="http://schemas.openxmlformats.org/spreadsheetml/2006/main">
  <c r="D65" i="19" l="1"/>
  <c r="D64" i="19"/>
  <c r="D51" i="19" l="1"/>
  <c r="D47" i="19"/>
  <c r="D42" i="19"/>
  <c r="D25" i="19"/>
  <c r="D23" i="19"/>
  <c r="D53" i="19" l="1"/>
  <c r="F14" i="14" l="1"/>
  <c r="G14" i="14" s="1"/>
  <c r="F13" i="14"/>
  <c r="F12" i="14"/>
  <c r="G12" i="14" s="1"/>
  <c r="F11" i="14"/>
  <c r="G11" i="14" s="1"/>
  <c r="E11" i="14"/>
  <c r="E10" i="14"/>
  <c r="F10" i="14" s="1"/>
  <c r="G10" i="14" s="1"/>
  <c r="E9" i="14"/>
  <c r="F9" i="14" s="1"/>
  <c r="F8" i="14"/>
  <c r="G8" i="14" s="1"/>
  <c r="F7" i="14"/>
  <c r="G7" i="14" s="1"/>
  <c r="D5" i="14"/>
  <c r="G9" i="14" l="1"/>
  <c r="F6" i="14"/>
  <c r="E6" i="14"/>
  <c r="E5" i="14" s="1"/>
  <c r="G6" i="14" l="1"/>
  <c r="F5" i="14"/>
  <c r="G5" i="14" s="1"/>
</calcChain>
</file>

<file path=xl/sharedStrings.xml><?xml version="1.0" encoding="utf-8"?>
<sst xmlns="http://schemas.openxmlformats.org/spreadsheetml/2006/main" count="199" uniqueCount="170">
  <si>
    <t>附件一</t>
  </si>
  <si>
    <t>2016年深圳市福利彩票公益金预算支出总表</t>
  </si>
  <si>
    <t>制表单位：深圳市民政局</t>
  </si>
  <si>
    <r>
      <rPr>
        <sz val="10"/>
        <rFont val="宋体"/>
        <family val="3"/>
        <charset val="134"/>
      </rPr>
      <t>编制日期： 2015年12月1</t>
    </r>
    <r>
      <rPr>
        <sz val="10"/>
        <rFont val="宋体"/>
        <family val="3"/>
        <charset val="134"/>
      </rPr>
      <t>8</t>
    </r>
    <r>
      <rPr>
        <sz val="10"/>
        <rFont val="宋体"/>
        <family val="3"/>
        <charset val="134"/>
      </rPr>
      <t xml:space="preserve">日                                                    单位: 万元 </t>
    </r>
  </si>
  <si>
    <t>项目分类</t>
  </si>
  <si>
    <t>项目个数</t>
  </si>
  <si>
    <t>2015年预算</t>
  </si>
  <si>
    <t>2016年预算</t>
  </si>
  <si>
    <t>增减额</t>
  </si>
  <si>
    <t>增减率</t>
  </si>
  <si>
    <t>增减变化说明</t>
  </si>
  <si>
    <t>总计</t>
  </si>
  <si>
    <t>36个</t>
  </si>
  <si>
    <t>延续性项目</t>
  </si>
  <si>
    <t>小计</t>
  </si>
  <si>
    <t>34个</t>
  </si>
  <si>
    <t>1.社会福利类</t>
  </si>
  <si>
    <t>14个</t>
  </si>
  <si>
    <t>增减主要原因：延续性项目增加2546.84万元，主要原因“社区服务中心建设经费”增加新建家数，增加费用2062.29万元；“购买社工服务”项目社工岗位工资从7.6万元/年增加到9.3万元，共计增加583.40万元。</t>
  </si>
  <si>
    <t>2.社区服务类</t>
  </si>
  <si>
    <t>3个</t>
  </si>
  <si>
    <t>增减主要原因：1、社区邻里节项目减少项目，一是居委会数量增加3个；二是去年申请了“南粤幸福周”活动及其评估项目，这两项2016年均不再申报，减少38.5万元。</t>
  </si>
  <si>
    <t>3.公益事业类</t>
  </si>
  <si>
    <t>8个</t>
  </si>
  <si>
    <t>增减主要原因：1、“雏鹰展翅”计划，该项目因有结余，故2015年未申请，2016年申请110万，比以往220万减少一半；2、阳光系列服务项目再次启动申请支助400.00万元。</t>
  </si>
  <si>
    <t>4.残疾人事业类</t>
  </si>
  <si>
    <t>增减主要原因：1、儿童致盲眼病筛查与抢救性治疗，治疗费用比例和总费用发生改变，增加68万元；2、残疾人辅助器具适配服务，产品经费减少的原因是因本年度服务人数拟减少200名，减少112万元；3、残疾少年儿童康复救助服务，资助的标准未改变，资助的人数增加345人，金额相应增加了600.08万元。</t>
  </si>
  <si>
    <t>新增项目</t>
  </si>
  <si>
    <t>2个</t>
  </si>
  <si>
    <t>1.公益事业类</t>
  </si>
  <si>
    <t>1个</t>
  </si>
  <si>
    <t>新增关爱环卫工人•共建爱心歇脚屋项目300.00万元</t>
  </si>
  <si>
    <t>2.基建类</t>
  </si>
  <si>
    <t>新增福永街道敬老院升级转型项目100万元。</t>
  </si>
  <si>
    <t>预留经费</t>
  </si>
  <si>
    <t>1项</t>
  </si>
  <si>
    <t>因减少预留经费所致。</t>
  </si>
  <si>
    <t>序号</t>
  </si>
  <si>
    <t>项目名称</t>
  </si>
  <si>
    <t>申请单位</t>
  </si>
  <si>
    <t>2019年资助金额</t>
  </si>
  <si>
    <t>购买社工服务</t>
  </si>
  <si>
    <t>社工培训补贴经费</t>
  </si>
  <si>
    <t>社工督导人才队伍建设-协调监管项目经费</t>
  </si>
  <si>
    <t>“社工督导人才队伍建设”-督导补贴</t>
  </si>
  <si>
    <t>援建新疆喀什地区民族社工站</t>
  </si>
  <si>
    <t>“情暖鹏城”街面应急救助</t>
  </si>
  <si>
    <t>长期滞留受助人员心理服务项目</t>
  </si>
  <si>
    <t>幸福老人计划</t>
  </si>
  <si>
    <t>市老龄办</t>
  </si>
  <si>
    <t>银龄行动</t>
  </si>
  <si>
    <t>驻深部队官兵特殊困难救助</t>
  </si>
  <si>
    <t>深圳市灾害社会工作志愿队建设项目</t>
  </si>
  <si>
    <t>军休干部医疗补助、无经济收入军休干部随迁家属医疗保险</t>
  </si>
  <si>
    <t>公办福利机构综合补助（老人）</t>
  </si>
  <si>
    <t>市社会福利中心老人颐养院</t>
  </si>
  <si>
    <t>公办福利机构综合补助（儿童）</t>
  </si>
  <si>
    <t>市社会福利中心</t>
  </si>
  <si>
    <t>2.社区服务类小计
(1个)</t>
  </si>
  <si>
    <t>慈善超市经费资助</t>
  </si>
  <si>
    <t>市捐助中心</t>
  </si>
  <si>
    <t>深圳市社区基金会培育发展计划</t>
  </si>
  <si>
    <t>第八届中国公益慈善项目大赛</t>
  </si>
  <si>
    <t>中国公益慈善项目交流展示会网站运营维护和管理项目</t>
  </si>
  <si>
    <t>中国公益慈善项目交流展示会宣传项目</t>
  </si>
  <si>
    <t>中国公益慈善项目交流展示会展务运营及搭建项目</t>
  </si>
  <si>
    <t>中国公益慈善项目交流展示会相关工作经费</t>
  </si>
  <si>
    <t>中国公益慈善项目交流展示会草根慈善组织参展补贴费用</t>
  </si>
  <si>
    <t>寻找需要帮助的人——来深建设者关爱基金</t>
  </si>
  <si>
    <t>寻找需要帮助的人——来深建设者关爱基金-工作经费</t>
  </si>
  <si>
    <t>“雏鹰展翅”计划</t>
  </si>
  <si>
    <t>“雏鹰展翅”计划工作经费</t>
  </si>
  <si>
    <t>福彩公益活动计划</t>
  </si>
  <si>
    <t>深圳市社会组织创新示范基地</t>
  </si>
  <si>
    <t>阳光系列服务项目</t>
  </si>
  <si>
    <t>市妇联</t>
  </si>
  <si>
    <t>“致敬老兵，呵护眼睛”复明援助项目</t>
  </si>
  <si>
    <t>残疾孤儿手术康复明天计划</t>
  </si>
  <si>
    <t>市眼科医院</t>
  </si>
  <si>
    <t xml:space="preserve">市福利中心老人颐养院 </t>
  </si>
  <si>
    <t>单位：万元</t>
    <phoneticPr fontId="15" type="noConversion"/>
  </si>
  <si>
    <t>残疾儿童康复服务</t>
    <phoneticPr fontId="15" type="noConversion"/>
  </si>
  <si>
    <t>院内美化和园艺治疗项目</t>
    <phoneticPr fontId="15" type="noConversion"/>
  </si>
  <si>
    <t>智慧养老购买设备项目</t>
    <phoneticPr fontId="15" type="noConversion"/>
  </si>
  <si>
    <t>4.残疾人事业类小计（4个）</t>
    <phoneticPr fontId="15" type="noConversion"/>
  </si>
  <si>
    <t>中国公益慈善项目交流展示会公益资源交流对接平台运营项目</t>
    <phoneticPr fontId="15" type="noConversion"/>
  </si>
  <si>
    <t>3.公益事业类小计(16个)</t>
    <phoneticPr fontId="15" type="noConversion"/>
  </si>
  <si>
    <t>儿童致盲眼病筛查与抢救性治疗</t>
    <phoneticPr fontId="15" type="noConversion"/>
  </si>
  <si>
    <t>残疾人辅助器具适配服务</t>
    <phoneticPr fontId="15" type="noConversion"/>
  </si>
  <si>
    <t>市民政局</t>
    <phoneticPr fontId="15" type="noConversion"/>
  </si>
  <si>
    <t>市社会组织管理局</t>
    <phoneticPr fontId="15" type="noConversion"/>
  </si>
  <si>
    <t>市福彩中心</t>
    <phoneticPr fontId="15" type="noConversion"/>
  </si>
  <si>
    <t>市残疾人综合服务中心</t>
    <phoneticPr fontId="15" type="noConversion"/>
  </si>
  <si>
    <t>市救助管理站</t>
    <phoneticPr fontId="15" type="noConversion"/>
  </si>
  <si>
    <t>市社会福利中心</t>
    <phoneticPr fontId="15" type="noConversion"/>
  </si>
  <si>
    <t>备注</t>
    <phoneticPr fontId="15" type="noConversion"/>
  </si>
  <si>
    <t>市军休一所、二所及中心</t>
    <phoneticPr fontId="15" type="noConversion"/>
  </si>
  <si>
    <t>市军休一所</t>
    <phoneticPr fontId="15" type="noConversion"/>
  </si>
  <si>
    <t>老人颐养院购置紫外线空气消毒器项目</t>
    <phoneticPr fontId="15" type="noConversion"/>
  </si>
  <si>
    <t>低收入家庭购买综合医疗保险</t>
    <phoneticPr fontId="15" type="noConversion"/>
  </si>
  <si>
    <t>2018年深圳市养老护理院设备采购（开办）项目</t>
    <phoneticPr fontId="15" type="noConversion"/>
  </si>
  <si>
    <t>深圳市养老护理院</t>
    <phoneticPr fontId="15" type="noConversion"/>
  </si>
  <si>
    <t>为建设我市公办养老护理院提供设施设备采购费用，此为上年结转项目</t>
    <phoneticPr fontId="15" type="noConversion"/>
  </si>
  <si>
    <t>2019年深圳市本级福利彩票公益金项目预算支出表</t>
    <phoneticPr fontId="15" type="noConversion"/>
  </si>
  <si>
    <t>2019年执行率(%)</t>
    <phoneticPr fontId="15" type="noConversion"/>
  </si>
  <si>
    <t>市本级项目合计（41个）</t>
    <phoneticPr fontId="15" type="noConversion"/>
  </si>
  <si>
    <t>罗湖区</t>
    <phoneticPr fontId="15" type="noConversion"/>
  </si>
  <si>
    <t>盐田区</t>
    <phoneticPr fontId="15" type="noConversion"/>
  </si>
  <si>
    <t>南山区</t>
    <phoneticPr fontId="15" type="noConversion"/>
  </si>
  <si>
    <t>宝安区</t>
    <phoneticPr fontId="15" type="noConversion"/>
  </si>
  <si>
    <t>龙岗区</t>
    <phoneticPr fontId="15" type="noConversion"/>
  </si>
  <si>
    <t>龙华区</t>
    <phoneticPr fontId="15" type="noConversion"/>
  </si>
  <si>
    <t>坪山区</t>
    <phoneticPr fontId="15" type="noConversion"/>
  </si>
  <si>
    <t>光明区</t>
    <phoneticPr fontId="15" type="noConversion"/>
  </si>
  <si>
    <t>大鹏新区</t>
    <phoneticPr fontId="15" type="noConversion"/>
  </si>
  <si>
    <t>区级福彩公益金实际资助金额（小计）</t>
    <phoneticPr fontId="15" type="noConversion"/>
  </si>
  <si>
    <t>总计</t>
    <phoneticPr fontId="15" type="noConversion"/>
  </si>
  <si>
    <t>5.基建项目类小计（3个）</t>
    <phoneticPr fontId="15" type="noConversion"/>
  </si>
  <si>
    <t>福田区</t>
    <phoneticPr fontId="15" type="noConversion"/>
  </si>
  <si>
    <t>用于对从事社会公益事业社工进行培训</t>
  </si>
  <si>
    <t>用于社工督导补贴发放</t>
  </si>
  <si>
    <t>用于社工督导队伍建设管理费用</t>
  </si>
  <si>
    <t>用于深圳社工援助新疆喀什社工站费用</t>
  </si>
  <si>
    <t>用于实施对驻深部队官兵临时困难补助</t>
  </si>
  <si>
    <t>用于建设灾害社工志愿服务队相关费用</t>
  </si>
  <si>
    <t>为低收入群体购买医疗保险和重疾险相关费用</t>
  </si>
  <si>
    <t>用于军休干部医疗补助及无经济收入的军休干部随军家属医疗保险费用</t>
  </si>
  <si>
    <t>用于中国公益慈善项目交流展示会网站运营和维护管理费用</t>
  </si>
  <si>
    <t>用于中国公益慈善项目交流展示会宣传费用</t>
  </si>
  <si>
    <t>用于中国公益慈善项目交流展示会展务运营搭建费用</t>
  </si>
  <si>
    <t>用于中国公益慈善项目交流展示会资源对接相关费用</t>
  </si>
  <si>
    <t>用于中国公益慈善项目交流展示会相关工作经费</t>
  </si>
  <si>
    <t>用于中国公益慈善项目交流展示会草根慈善组织参展补贴费用</t>
  </si>
  <si>
    <t>用于对来深建设者及子女重大疾病救助项目的资助</t>
    <phoneticPr fontId="15" type="noConversion"/>
  </si>
  <si>
    <t>用于开展“寻找需要帮助的人——来深建设者关爱基金”项目相关费用</t>
    <phoneticPr fontId="15" type="noConversion"/>
  </si>
  <si>
    <t>用于对贫困大学生学费资助</t>
  </si>
  <si>
    <t xml:space="preserve">用于开展“雏鹰展翅”项目相关费用     </t>
  </si>
  <si>
    <t>用于扶持社会组织发展</t>
  </si>
  <si>
    <t>用于对老兵眼疾治疗补助</t>
  </si>
  <si>
    <t>用于对残疾儿童康复治疗费用</t>
  </si>
  <si>
    <t>用于残疾人辅助器具适配费用</t>
  </si>
  <si>
    <t>用于对新生儿童致盲眼病帅查或者抢救性治疗</t>
  </si>
  <si>
    <t>项目概况</t>
    <phoneticPr fontId="15" type="noConversion"/>
  </si>
  <si>
    <t>支持社会力量参与流浪乞讨人员救助服务</t>
    <phoneticPr fontId="15" type="noConversion"/>
  </si>
  <si>
    <t>1.社会福利类小计
(17个)</t>
    <phoneticPr fontId="15" type="noConversion"/>
  </si>
  <si>
    <t>预留经费合计</t>
    <phoneticPr fontId="15" type="noConversion"/>
  </si>
  <si>
    <t>制表单位：深圳市民政局</t>
    <phoneticPr fontId="15" type="noConversion"/>
  </si>
  <si>
    <t>用于幸福老人计划相关费用</t>
    <phoneticPr fontId="15" type="noConversion"/>
  </si>
  <si>
    <t>用了银龄行动相关费用</t>
    <phoneticPr fontId="15" type="noConversion"/>
  </si>
  <si>
    <t>星光老年之家运营管理服务补助公益金</t>
    <phoneticPr fontId="15" type="noConversion"/>
  </si>
  <si>
    <t>用于星光老年之家运营管理服务补助费用</t>
    <phoneticPr fontId="15" type="noConversion"/>
  </si>
  <si>
    <t>用于福彩公益活动计划相关费用</t>
    <phoneticPr fontId="15" type="noConversion"/>
  </si>
  <si>
    <t>用于阳光系列服务项目相关费用</t>
    <phoneticPr fontId="15" type="noConversion"/>
  </si>
  <si>
    <t>用于残疾孤儿手术康复明天计划费用</t>
    <phoneticPr fontId="15" type="noConversion"/>
  </si>
  <si>
    <t>用于老人颐养院购置紫外线空气消毒器费用</t>
    <phoneticPr fontId="15" type="noConversion"/>
  </si>
  <si>
    <t>用于智慧养老购买设备费用</t>
    <phoneticPr fontId="15" type="noConversion"/>
  </si>
  <si>
    <t>用于院内美化和园艺治疗费用</t>
    <phoneticPr fontId="15" type="noConversion"/>
  </si>
  <si>
    <t>用于购买社工服务等相关费用</t>
    <phoneticPr fontId="15" type="noConversion"/>
  </si>
  <si>
    <t>用于举办第九届中国公益慈善项目大赛费用</t>
    <phoneticPr fontId="15" type="noConversion"/>
  </si>
  <si>
    <t>用于培育社区基金会发展费用</t>
    <phoneticPr fontId="15" type="noConversion"/>
  </si>
  <si>
    <t>用于维持慈善超市正常有序运作，服务我市低保困难群众。资助的资金全部用于困难群众生活必需品的采购</t>
    <phoneticPr fontId="15" type="noConversion"/>
  </si>
  <si>
    <t>根据深圳市福彩公益金管理办法及有关规定，对深圳市福利机构养老服务及儿童福利制定每年每人相应资金补助费</t>
    <phoneticPr fontId="15" type="noConversion"/>
  </si>
  <si>
    <t>实施心理援助，平衡受助人员失衡的心理，改善不健康的心理，并逐步建立心理干预的长效机制</t>
    <phoneticPr fontId="15" type="noConversion"/>
  </si>
  <si>
    <t>根据深圳市福彩公益金管理办法及有关规定，对深圳市福利机构养老服务制定每年每人相应资金补助</t>
    <phoneticPr fontId="15" type="noConversion"/>
  </si>
  <si>
    <t>项目类型</t>
    <phoneticPr fontId="15" type="noConversion"/>
  </si>
  <si>
    <t>社会福利类</t>
    <phoneticPr fontId="15" type="noConversion"/>
  </si>
  <si>
    <t>社区服务类</t>
    <phoneticPr fontId="15" type="noConversion"/>
  </si>
  <si>
    <t>公益事业类</t>
    <phoneticPr fontId="15" type="noConversion"/>
  </si>
  <si>
    <t>残疾人事业类</t>
    <phoneticPr fontId="15" type="noConversion"/>
  </si>
  <si>
    <t>基建类</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</si>
</sst>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Red]\(0.00\)"/>
    <numFmt numFmtId="177" formatCode="0.00_ "/>
  </numFmts>
  <fonts count="17">
    <font>
      <sz val="12"/>
      <name val="宋体"/>
      <charset val="134"/>
    </font>
    <font>
      <sz val="14"/>
      <name val="宋体"/>
      <family val="3"/>
      <charset val="134"/>
    </font>
    <font>
      <sz val="11"/>
      <name val="宋体"/>
      <family val="3"/>
      <charset val="134"/>
    </font>
    <font>
      <b/>
      <sz val="26"/>
      <name val="宋体"/>
      <family val="3"/>
      <charset val="134"/>
    </font>
    <font>
      <b/>
      <sz val="12"/>
      <name val="宋体"/>
      <family val="3"/>
      <charset val="134"/>
    </font>
    <font>
      <b/>
      <sz val="12"/>
      <name val="仿宋_GB2312"/>
      <family val="3"/>
      <charset val="134"/>
    </font>
    <font>
      <sz val="12"/>
      <name val="仿宋_GB2312"/>
      <family val="3"/>
      <charset val="134"/>
    </font>
    <font>
      <sz val="10"/>
      <name val="仿宋_GB2312"/>
      <family val="3"/>
      <charset val="134"/>
    </font>
    <font>
      <b/>
      <sz val="10"/>
      <name val="仿宋_GB2312"/>
      <family val="3"/>
      <charset val="134"/>
    </font>
    <font>
      <sz val="10"/>
      <name val="宋体"/>
      <family val="3"/>
      <charset val="134"/>
    </font>
    <font>
      <sz val="14"/>
      <name val="仿宋_GB2312"/>
      <family val="3"/>
      <charset val="134"/>
    </font>
    <font>
      <b/>
      <sz val="20"/>
      <name val="宋体"/>
      <family val="3"/>
      <charset val="134"/>
    </font>
    <font>
      <sz val="12"/>
      <name val="黑体"/>
      <family val="3"/>
      <charset val="134"/>
    </font>
    <font>
      <b/>
      <sz val="12"/>
      <name val="黑体"/>
      <family val="3"/>
      <charset val="134"/>
    </font>
    <font>
      <sz val="12"/>
      <name val="宋体"/>
      <family val="3"/>
      <charset val="134"/>
    </font>
    <font>
      <sz val="9"/>
      <name val="宋体"/>
      <family val="3"/>
      <charset val="134"/>
    </font>
    <font>
      <b/>
      <sz val="12"/>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cellStyleXfs>
  <cellXfs count="118">
    <xf numFmtId="0" fontId="0" fillId="0" borderId="0" xfId="0"/>
    <xf numFmtId="0" fontId="0" fillId="0" borderId="0" xfId="0" applyFill="1"/>
    <xf numFmtId="0" fontId="1" fillId="0" borderId="0" xfId="0" applyFont="1" applyFill="1"/>
    <xf numFmtId="0" fontId="0" fillId="2" borderId="0" xfId="0" applyFill="1"/>
    <xf numFmtId="0" fontId="5" fillId="2" borderId="2"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9" fillId="2" borderId="0" xfId="0" applyFont="1" applyFill="1"/>
    <xf numFmtId="0" fontId="0" fillId="2" borderId="0" xfId="0" applyFont="1" applyFill="1"/>
    <xf numFmtId="0" fontId="8"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5" xfId="0" applyFont="1" applyFill="1" applyBorder="1" applyAlignment="1">
      <alignment vertical="center" wrapText="1"/>
    </xf>
    <xf numFmtId="0" fontId="6" fillId="2" borderId="2" xfId="0" applyNumberFormat="1" applyFont="1" applyFill="1" applyBorder="1" applyAlignment="1">
      <alignment vertical="center" wrapText="1"/>
    </xf>
    <xf numFmtId="0" fontId="6" fillId="2" borderId="5" xfId="0" applyNumberFormat="1" applyFont="1" applyFill="1" applyBorder="1" applyAlignment="1">
      <alignment vertical="center" wrapText="1"/>
    </xf>
    <xf numFmtId="176" fontId="6" fillId="2" borderId="2" xfId="4" applyNumberFormat="1" applyFont="1" applyFill="1" applyBorder="1" applyAlignment="1">
      <alignment horizontal="center" vertical="center" wrapText="1"/>
    </xf>
    <xf numFmtId="177" fontId="6" fillId="2" borderId="2" xfId="4"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6" fillId="2" borderId="2" xfId="0" applyFont="1" applyFill="1" applyBorder="1" applyAlignment="1">
      <alignment horizontal="justify" vertical="center"/>
    </xf>
    <xf numFmtId="0" fontId="6" fillId="2" borderId="2" xfId="0" applyNumberFormat="1" applyFont="1" applyFill="1" applyBorder="1" applyAlignment="1">
      <alignment horizontal="left" vertical="center" wrapText="1"/>
    </xf>
    <xf numFmtId="0" fontId="6" fillId="2" borderId="2" xfId="4" applyFont="1" applyFill="1" applyBorder="1" applyAlignment="1">
      <alignment vertical="center" wrapText="1"/>
    </xf>
    <xf numFmtId="0" fontId="7" fillId="2" borderId="2" xfId="0" applyNumberFormat="1" applyFont="1" applyFill="1" applyBorder="1" applyAlignment="1">
      <alignment horizontal="center" vertical="center" wrapText="1"/>
    </xf>
    <xf numFmtId="0" fontId="9" fillId="0" borderId="0" xfId="0" applyFont="1" applyFill="1"/>
    <xf numFmtId="0" fontId="0" fillId="0" borderId="0" xfId="0" applyAlignment="1">
      <alignment horizontal="left"/>
    </xf>
    <xf numFmtId="0" fontId="0" fillId="0" borderId="0" xfId="0" applyNumberFormat="1" applyAlignment="1">
      <alignment horizontal="left"/>
    </xf>
    <xf numFmtId="0" fontId="9" fillId="0" borderId="1" xfId="0" applyFont="1" applyBorder="1" applyAlignment="1">
      <alignment horizontal="center" vertical="center"/>
    </xf>
    <xf numFmtId="0" fontId="12"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5" fillId="3" borderId="5" xfId="0" applyFont="1" applyFill="1" applyBorder="1" applyAlignment="1">
      <alignment horizontal="center" vertical="center"/>
    </xf>
    <xf numFmtId="43" fontId="4" fillId="3" borderId="2" xfId="1" applyNumberFormat="1" applyFont="1" applyFill="1" applyBorder="1" applyAlignment="1">
      <alignment horizontal="center" vertical="center" wrapText="1"/>
    </xf>
    <xf numFmtId="43" fontId="4" fillId="3" borderId="2" xfId="1" applyFont="1" applyFill="1" applyBorder="1" applyAlignment="1">
      <alignment horizontal="center" vertical="center" wrapText="1"/>
    </xf>
    <xf numFmtId="10" fontId="4" fillId="3" borderId="9"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43" fontId="4" fillId="3" borderId="9" xfId="1"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43" fontId="0" fillId="0" borderId="9" xfId="1"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43" fontId="0" fillId="0" borderId="2" xfId="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NumberFormat="1" applyFont="1" applyBorder="1" applyAlignment="1">
      <alignment horizontal="left" vertical="center" wrapText="1"/>
    </xf>
    <xf numFmtId="43" fontId="0" fillId="0" borderId="0" xfId="1" applyFont="1"/>
    <xf numFmtId="10" fontId="0" fillId="0" borderId="0" xfId="2" applyNumberFormat="1" applyFont="1"/>
    <xf numFmtId="0" fontId="13" fillId="0" borderId="2" xfId="0" applyFont="1" applyBorder="1" applyAlignment="1">
      <alignment horizontal="center" vertical="center" wrapText="1"/>
    </xf>
    <xf numFmtId="177" fontId="4" fillId="3" borderId="2" xfId="0" applyNumberFormat="1" applyFont="1" applyFill="1" applyBorder="1" applyAlignment="1">
      <alignment horizontal="center" vertical="center" wrapText="1"/>
    </xf>
    <xf numFmtId="10" fontId="4" fillId="3" borderId="3" xfId="0" applyNumberFormat="1" applyFont="1" applyFill="1" applyBorder="1" applyAlignment="1">
      <alignment horizontal="center" vertical="center" wrapText="1"/>
    </xf>
    <xf numFmtId="177" fontId="4" fillId="3" borderId="9" xfId="0" applyNumberFormat="1" applyFont="1" applyFill="1" applyBorder="1" applyAlignment="1">
      <alignment horizontal="center" vertical="center" wrapText="1"/>
    </xf>
    <xf numFmtId="43" fontId="0" fillId="0" borderId="9" xfId="1" applyNumberFormat="1" applyFont="1" applyFill="1" applyBorder="1" applyAlignment="1">
      <alignment horizontal="center" vertical="center" wrapText="1"/>
    </xf>
    <xf numFmtId="177" fontId="0" fillId="0" borderId="9" xfId="0" applyNumberFormat="1" applyFont="1" applyFill="1" applyBorder="1" applyAlignment="1">
      <alignment horizontal="center" vertical="center" wrapText="1"/>
    </xf>
    <xf numFmtId="10" fontId="0" fillId="0" borderId="9" xfId="0" applyNumberFormat="1" applyFont="1" applyFill="1" applyBorder="1" applyAlignment="1">
      <alignment horizontal="center" vertical="center" wrapText="1"/>
    </xf>
    <xf numFmtId="177" fontId="0" fillId="3" borderId="9" xfId="0" applyNumberFormat="1" applyFont="1" applyFill="1" applyBorder="1" applyAlignment="1">
      <alignment horizontal="center" vertical="center" wrapText="1"/>
    </xf>
    <xf numFmtId="10" fontId="0" fillId="3" borderId="9" xfId="0" applyNumberFormat="1" applyFont="1" applyFill="1" applyBorder="1" applyAlignment="1">
      <alignment horizontal="center" vertical="center" wrapText="1"/>
    </xf>
    <xf numFmtId="43" fontId="0" fillId="2" borderId="2" xfId="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0" fillId="0" borderId="2" xfId="0" applyFill="1" applyBorder="1"/>
    <xf numFmtId="176" fontId="6" fillId="0" borderId="2" xfId="4"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0" xfId="0" applyFont="1" applyAlignment="1">
      <alignment horizontal="left"/>
    </xf>
    <xf numFmtId="0" fontId="11" fillId="0" borderId="0" xfId="0" applyFont="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cellXfs>
  <cellStyles count="5">
    <cellStyle name="百分比" xfId="2" builtinId="5"/>
    <cellStyle name="常规" xfId="0" builtinId="0"/>
    <cellStyle name="常规 2" xfId="3"/>
    <cellStyle name="常规 3" xfId="4"/>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016&#24180;&#28145;&#22323;&#24066;&#31119;&#21033;&#24425;&#31080;&#20844;&#30410;&#37329;&#36164;&#21161;&#39033;&#30446;&#39044;&#31639;&#34920;12-14&#26368;&#26032;&#20108;&#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建议资助项目汇总表"/>
      <sheetName val="建议资助项目汇总表1-新增"/>
      <sheetName val="建议资助项目汇总表2-项目内容有重大调整的延续性项目"/>
      <sheetName val="建议资助项目汇总表 3-建议资助"/>
      <sheetName val="不建议资助项目汇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8"/>
  <sheetViews>
    <sheetView view="pageBreakPreview" topLeftCell="A9" zoomScaleNormal="100" zoomScaleSheetLayoutView="100" workbookViewId="0">
      <selection activeCell="H7" sqref="H7"/>
    </sheetView>
  </sheetViews>
  <sheetFormatPr defaultColWidth="9" defaultRowHeight="14.25"/>
  <cols>
    <col min="1" max="1" width="5.5" customWidth="1"/>
    <col min="2" max="2" width="15.625" customWidth="1"/>
    <col min="3" max="3" width="8.75" customWidth="1"/>
    <col min="4" max="4" width="14.5" customWidth="1"/>
    <col min="5" max="5" width="15.125" customWidth="1"/>
    <col min="6" max="6" width="11" customWidth="1"/>
    <col min="7" max="7" width="11.125" customWidth="1"/>
    <col min="8" max="8" width="62" customWidth="1"/>
  </cols>
  <sheetData>
    <row r="1" spans="1:8" ht="18" customHeight="1">
      <c r="A1" s="92" t="s">
        <v>0</v>
      </c>
      <c r="B1" s="92"/>
      <c r="C1" s="27"/>
      <c r="H1" s="28"/>
    </row>
    <row r="2" spans="1:8" ht="27" customHeight="1">
      <c r="A2" s="93" t="s">
        <v>1</v>
      </c>
      <c r="B2" s="93"/>
      <c r="C2" s="93"/>
      <c r="D2" s="93"/>
      <c r="E2" s="93"/>
      <c r="F2" s="93"/>
      <c r="G2" s="93"/>
      <c r="H2" s="93"/>
    </row>
    <row r="3" spans="1:8" ht="18" customHeight="1">
      <c r="A3" s="94" t="s">
        <v>2</v>
      </c>
      <c r="B3" s="94"/>
      <c r="C3" s="94"/>
      <c r="D3" s="94"/>
      <c r="E3" s="29"/>
      <c r="F3" s="95" t="s">
        <v>3</v>
      </c>
      <c r="G3" s="95"/>
      <c r="H3" s="95"/>
    </row>
    <row r="4" spans="1:8" ht="23.25" customHeight="1">
      <c r="A4" s="96" t="s">
        <v>4</v>
      </c>
      <c r="B4" s="97"/>
      <c r="C4" s="30" t="s">
        <v>5</v>
      </c>
      <c r="D4" s="54" t="s">
        <v>6</v>
      </c>
      <c r="E4" s="31" t="s">
        <v>7</v>
      </c>
      <c r="F4" s="32" t="s">
        <v>8</v>
      </c>
      <c r="G4" s="32" t="s">
        <v>9</v>
      </c>
      <c r="H4" s="33" t="s">
        <v>10</v>
      </c>
    </row>
    <row r="5" spans="1:8" ht="29.25" customHeight="1">
      <c r="A5" s="87" t="s">
        <v>11</v>
      </c>
      <c r="B5" s="88"/>
      <c r="C5" s="34" t="s">
        <v>12</v>
      </c>
      <c r="D5" s="35">
        <f>D6+D11+D14</f>
        <v>47910.85</v>
      </c>
      <c r="E5" s="35" t="e">
        <f>E6+E11+E14</f>
        <v>#REF!</v>
      </c>
      <c r="F5" s="55" t="e">
        <f>F6+F11+F14</f>
        <v>#REF!</v>
      </c>
      <c r="G5" s="56" t="e">
        <f>F5/D5</f>
        <v>#REF!</v>
      </c>
      <c r="H5" s="38"/>
    </row>
    <row r="6" spans="1:8" ht="28.5" customHeight="1">
      <c r="A6" s="89" t="s">
        <v>13</v>
      </c>
      <c r="B6" s="39" t="s">
        <v>14</v>
      </c>
      <c r="C6" s="40" t="s">
        <v>15</v>
      </c>
      <c r="D6" s="41">
        <v>45066.04</v>
      </c>
      <c r="E6" s="41" t="e">
        <f>E7+E8+E9+E10</f>
        <v>#REF!</v>
      </c>
      <c r="F6" s="57" t="e">
        <f>SUM(F7:F10)</f>
        <v>#REF!</v>
      </c>
      <c r="G6" s="37" t="e">
        <f>F6/D6</f>
        <v>#REF!</v>
      </c>
      <c r="H6" s="38"/>
    </row>
    <row r="7" spans="1:8" ht="90" customHeight="1">
      <c r="A7" s="90"/>
      <c r="B7" s="42" t="s">
        <v>16</v>
      </c>
      <c r="C7" s="43" t="s">
        <v>17</v>
      </c>
      <c r="D7" s="44">
        <v>33355.08</v>
      </c>
      <c r="E7" s="58">
        <v>35901.919999999998</v>
      </c>
      <c r="F7" s="59">
        <f>E7-D7</f>
        <v>2546.8399999999965</v>
      </c>
      <c r="G7" s="60">
        <f>F7/D7</f>
        <v>7.6355385746338975E-2</v>
      </c>
      <c r="H7" s="51" t="s">
        <v>18</v>
      </c>
    </row>
    <row r="8" spans="1:8" ht="69.75" customHeight="1">
      <c r="A8" s="90"/>
      <c r="B8" s="42" t="s">
        <v>19</v>
      </c>
      <c r="C8" s="43" t="s">
        <v>20</v>
      </c>
      <c r="D8" s="44">
        <v>795</v>
      </c>
      <c r="E8" s="58">
        <v>703</v>
      </c>
      <c r="F8" s="59">
        <f t="shared" ref="F8:F14" si="0">E8-D8</f>
        <v>-92</v>
      </c>
      <c r="G8" s="60">
        <f t="shared" ref="G8:G14" si="1">F8/D8</f>
        <v>-0.11572327044025157</v>
      </c>
      <c r="H8" s="51" t="s">
        <v>21</v>
      </c>
    </row>
    <row r="9" spans="1:8" ht="67.5" customHeight="1">
      <c r="A9" s="90"/>
      <c r="B9" s="42" t="s">
        <v>22</v>
      </c>
      <c r="C9" s="43" t="s">
        <v>23</v>
      </c>
      <c r="D9" s="44">
        <v>4540.7</v>
      </c>
      <c r="E9" s="58" t="e">
        <f>'[1]建议资助项目汇总表2-项目内容有重大调整的延续性项目'!G16+'[1]建议资助项目汇总表 3-建议资助'!G23+'[1]建议资助项目汇总表 3-建议资助'!G24+'[1]建议资助项目汇总表 3-建议资助'!G25+'[1]建议资助项目汇总表 3-建议资助'!G26+'[1]建议资助项目汇总表 3-建议资助'!G27+'[1]建议资助项目汇总表 3-建议资助'!G29+'[1]建议资助项目汇总表 3-建议资助'!G28</f>
        <v>#REF!</v>
      </c>
      <c r="F9" s="59" t="e">
        <f t="shared" si="0"/>
        <v>#REF!</v>
      </c>
      <c r="G9" s="60" t="e">
        <f t="shared" si="1"/>
        <v>#REF!</v>
      </c>
      <c r="H9" s="51" t="s">
        <v>24</v>
      </c>
    </row>
    <row r="10" spans="1:8" ht="93" customHeight="1">
      <c r="A10" s="90"/>
      <c r="B10" s="42" t="s">
        <v>25</v>
      </c>
      <c r="C10" s="45" t="s">
        <v>23</v>
      </c>
      <c r="D10" s="44">
        <v>6375.26</v>
      </c>
      <c r="E10" s="58" t="e">
        <f>'[1]建议资助项目汇总表2-项目内容有重大调整的延续性项目'!G17+'[1]建议资助项目汇总表 3-建议资助'!G30</f>
        <v>#REF!</v>
      </c>
      <c r="F10" s="59" t="e">
        <f t="shared" si="0"/>
        <v>#REF!</v>
      </c>
      <c r="G10" s="60" t="e">
        <f t="shared" si="1"/>
        <v>#REF!</v>
      </c>
      <c r="H10" s="51" t="s">
        <v>26</v>
      </c>
    </row>
    <row r="11" spans="1:8" ht="30.75" customHeight="1">
      <c r="A11" s="89" t="s">
        <v>27</v>
      </c>
      <c r="B11" s="46" t="s">
        <v>14</v>
      </c>
      <c r="C11" s="46" t="s">
        <v>28</v>
      </c>
      <c r="D11" s="36">
        <v>759.29</v>
      </c>
      <c r="E11" s="36">
        <f>SUM(E12:E13)</f>
        <v>400</v>
      </c>
      <c r="F11" s="61">
        <f t="shared" si="0"/>
        <v>-359.28999999999996</v>
      </c>
      <c r="G11" s="62">
        <f t="shared" si="1"/>
        <v>-0.47319206100435929</v>
      </c>
      <c r="H11" s="38"/>
    </row>
    <row r="12" spans="1:8" ht="54" customHeight="1">
      <c r="A12" s="90"/>
      <c r="B12" s="47" t="s">
        <v>29</v>
      </c>
      <c r="C12" s="48" t="s">
        <v>30</v>
      </c>
      <c r="D12" s="49">
        <v>169.6</v>
      </c>
      <c r="E12" s="63">
        <v>300</v>
      </c>
      <c r="F12" s="59">
        <f t="shared" si="0"/>
        <v>130.4</v>
      </c>
      <c r="G12" s="60">
        <f t="shared" si="1"/>
        <v>0.76886792452830199</v>
      </c>
      <c r="H12" s="38" t="s">
        <v>31</v>
      </c>
    </row>
    <row r="13" spans="1:8" ht="54" customHeight="1">
      <c r="A13" s="91"/>
      <c r="B13" s="47" t="s">
        <v>32</v>
      </c>
      <c r="C13" s="48" t="s">
        <v>30</v>
      </c>
      <c r="D13" s="49">
        <v>0</v>
      </c>
      <c r="E13" s="49">
        <v>100</v>
      </c>
      <c r="F13" s="59">
        <f t="shared" si="0"/>
        <v>100</v>
      </c>
      <c r="G13" s="60">
        <v>0</v>
      </c>
      <c r="H13" s="38" t="s">
        <v>33</v>
      </c>
    </row>
    <row r="14" spans="1:8" ht="35.25" customHeight="1">
      <c r="A14" s="50" t="s">
        <v>34</v>
      </c>
      <c r="B14" s="46" t="s">
        <v>14</v>
      </c>
      <c r="C14" s="46" t="s">
        <v>35</v>
      </c>
      <c r="D14" s="36">
        <v>2085.52</v>
      </c>
      <c r="E14" s="36">
        <v>440</v>
      </c>
      <c r="F14" s="61">
        <f t="shared" si="0"/>
        <v>-1645.52</v>
      </c>
      <c r="G14" s="62">
        <f t="shared" si="1"/>
        <v>-0.78902144309332922</v>
      </c>
      <c r="H14" s="51" t="s">
        <v>36</v>
      </c>
    </row>
    <row r="18" spans="5:7">
      <c r="E18" s="52"/>
      <c r="G18" s="53"/>
    </row>
  </sheetData>
  <mergeCells count="8">
    <mergeCell ref="A5:B5"/>
    <mergeCell ref="A6:A10"/>
    <mergeCell ref="A11:A13"/>
    <mergeCell ref="A1:B1"/>
    <mergeCell ref="A2:H2"/>
    <mergeCell ref="A3:D3"/>
    <mergeCell ref="F3:H3"/>
    <mergeCell ref="A4:B4"/>
  </mergeCells>
  <phoneticPr fontId="15" type="noConversion"/>
  <printOptions horizontalCentered="1"/>
  <pageMargins left="0.11874999999999999" right="0.11874999999999999" top="0.15902777777777799" bottom="0.15902777777777799" header="0.30902777777777801" footer="0.30902777777777801"/>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abSelected="1" zoomScale="85" zoomScaleNormal="85" workbookViewId="0">
      <pane xSplit="4" ySplit="5" topLeftCell="E42" activePane="bottomRight" state="frozen"/>
      <selection pane="topRight"/>
      <selection pane="bottomLeft"/>
      <selection pane="bottomRight" activeCell="E65" sqref="E65"/>
    </sheetView>
  </sheetViews>
  <sheetFormatPr defaultColWidth="9" defaultRowHeight="14.25"/>
  <cols>
    <col min="1" max="1" width="6.125" style="1" customWidth="1"/>
    <col min="2" max="2" width="20.25" style="1" customWidth="1"/>
    <col min="3" max="3" width="13.75" style="1" customWidth="1"/>
    <col min="4" max="5" width="20.125" style="1" customWidth="1"/>
    <col min="6" max="6" width="71.5" style="1" customWidth="1"/>
    <col min="7" max="7" width="22.375" style="1" customWidth="1"/>
    <col min="8" max="8" width="17.125" style="1" customWidth="1"/>
    <col min="9" max="16384" width="9" style="1"/>
  </cols>
  <sheetData>
    <row r="1" spans="1:8" ht="24.75" customHeight="1">
      <c r="A1" s="114"/>
      <c r="B1" s="114"/>
    </row>
    <row r="2" spans="1:8" ht="70.5" customHeight="1">
      <c r="A2" s="115" t="s">
        <v>103</v>
      </c>
      <c r="B2" s="115"/>
      <c r="C2" s="115"/>
      <c r="D2" s="115"/>
      <c r="E2" s="115"/>
      <c r="F2" s="115"/>
      <c r="G2" s="115"/>
      <c r="H2" s="115"/>
    </row>
    <row r="3" spans="1:8" s="2" customFormat="1" ht="37.5" customHeight="1">
      <c r="A3" s="116" t="s">
        <v>146</v>
      </c>
      <c r="B3" s="116"/>
      <c r="C3" s="116"/>
      <c r="F3" s="117" t="s">
        <v>80</v>
      </c>
      <c r="G3" s="117"/>
      <c r="H3" s="117"/>
    </row>
    <row r="4" spans="1:8" ht="81.75" customHeight="1">
      <c r="A4" s="113" t="s">
        <v>37</v>
      </c>
      <c r="B4" s="113" t="s">
        <v>38</v>
      </c>
      <c r="C4" s="113" t="s">
        <v>39</v>
      </c>
      <c r="D4" s="113" t="s">
        <v>40</v>
      </c>
      <c r="E4" s="80" t="s">
        <v>104</v>
      </c>
      <c r="F4" s="113" t="s">
        <v>142</v>
      </c>
      <c r="G4" s="81" t="s">
        <v>164</v>
      </c>
      <c r="H4" s="113" t="s">
        <v>95</v>
      </c>
    </row>
    <row r="5" spans="1:8" ht="10.5" hidden="1" customHeight="1">
      <c r="A5" s="113"/>
      <c r="B5" s="113"/>
      <c r="C5" s="113"/>
      <c r="D5" s="113"/>
      <c r="E5" s="80"/>
      <c r="F5" s="113"/>
      <c r="G5" s="81"/>
      <c r="H5" s="113"/>
    </row>
    <row r="6" spans="1:8" s="3" customFormat="1" ht="45" customHeight="1">
      <c r="A6" s="4">
        <v>1</v>
      </c>
      <c r="B6" s="6" t="s">
        <v>41</v>
      </c>
      <c r="C6" s="74" t="s">
        <v>89</v>
      </c>
      <c r="D6" s="5">
        <v>2790</v>
      </c>
      <c r="E6" s="5">
        <v>98.91</v>
      </c>
      <c r="F6" s="9" t="s">
        <v>157</v>
      </c>
      <c r="G6" s="98" t="s">
        <v>165</v>
      </c>
      <c r="H6" s="7"/>
    </row>
    <row r="7" spans="1:8" s="3" customFormat="1" ht="39.75" customHeight="1">
      <c r="A7" s="12">
        <v>2</v>
      </c>
      <c r="B7" s="6" t="s">
        <v>42</v>
      </c>
      <c r="C7" s="74" t="s">
        <v>89</v>
      </c>
      <c r="D7" s="5">
        <v>278</v>
      </c>
      <c r="E7" s="5">
        <v>100</v>
      </c>
      <c r="F7" s="9" t="s">
        <v>119</v>
      </c>
      <c r="G7" s="99"/>
      <c r="H7" s="9"/>
    </row>
    <row r="8" spans="1:8" s="10" customFormat="1" ht="54" customHeight="1">
      <c r="A8" s="4">
        <v>3</v>
      </c>
      <c r="B8" s="6" t="s">
        <v>43</v>
      </c>
      <c r="C8" s="74" t="s">
        <v>89</v>
      </c>
      <c r="D8" s="5">
        <v>89.8</v>
      </c>
      <c r="E8" s="5">
        <v>99.72</v>
      </c>
      <c r="F8" s="9" t="s">
        <v>121</v>
      </c>
      <c r="G8" s="99"/>
      <c r="H8" s="9"/>
    </row>
    <row r="9" spans="1:8" s="10" customFormat="1" ht="54.75" customHeight="1">
      <c r="A9" s="12">
        <v>4</v>
      </c>
      <c r="B9" s="6" t="s">
        <v>44</v>
      </c>
      <c r="C9" s="74" t="s">
        <v>89</v>
      </c>
      <c r="D9" s="5">
        <v>2487</v>
      </c>
      <c r="E9" s="5">
        <v>100</v>
      </c>
      <c r="F9" s="9" t="s">
        <v>120</v>
      </c>
      <c r="G9" s="99"/>
      <c r="H9" s="9"/>
    </row>
    <row r="10" spans="1:8" s="3" customFormat="1" ht="57.75" customHeight="1">
      <c r="A10" s="4">
        <v>5</v>
      </c>
      <c r="B10" s="6" t="s">
        <v>45</v>
      </c>
      <c r="C10" s="74" t="s">
        <v>89</v>
      </c>
      <c r="D10" s="5">
        <v>145.80000000000001</v>
      </c>
      <c r="E10" s="5">
        <v>100</v>
      </c>
      <c r="F10" s="9" t="s">
        <v>122</v>
      </c>
      <c r="G10" s="99"/>
      <c r="H10" s="7"/>
    </row>
    <row r="11" spans="1:8" s="3" customFormat="1" ht="66" customHeight="1">
      <c r="A11" s="69">
        <v>6</v>
      </c>
      <c r="B11" s="70" t="s">
        <v>46</v>
      </c>
      <c r="C11" s="74" t="s">
        <v>93</v>
      </c>
      <c r="D11" s="5">
        <v>50</v>
      </c>
      <c r="E11" s="5">
        <v>100</v>
      </c>
      <c r="F11" s="9" t="s">
        <v>143</v>
      </c>
      <c r="G11" s="99"/>
      <c r="H11" s="7"/>
    </row>
    <row r="12" spans="1:8" s="3" customFormat="1" ht="66" customHeight="1">
      <c r="A12" s="12">
        <v>7</v>
      </c>
      <c r="B12" s="6" t="s">
        <v>47</v>
      </c>
      <c r="C12" s="74" t="s">
        <v>93</v>
      </c>
      <c r="D12" s="5">
        <v>26</v>
      </c>
      <c r="E12" s="5">
        <v>100</v>
      </c>
      <c r="F12" s="9" t="s">
        <v>162</v>
      </c>
      <c r="G12" s="99"/>
      <c r="H12" s="9"/>
    </row>
    <row r="13" spans="1:8" s="3" customFormat="1" ht="72.75" customHeight="1">
      <c r="A13" s="4">
        <v>8</v>
      </c>
      <c r="B13" s="6" t="s">
        <v>48</v>
      </c>
      <c r="C13" s="6" t="s">
        <v>49</v>
      </c>
      <c r="D13" s="5">
        <v>150</v>
      </c>
      <c r="E13" s="5">
        <v>99.41</v>
      </c>
      <c r="F13" s="9" t="s">
        <v>147</v>
      </c>
      <c r="G13" s="99"/>
      <c r="H13" s="9"/>
    </row>
    <row r="14" spans="1:8" s="3" customFormat="1" ht="65.25" customHeight="1">
      <c r="A14" s="12">
        <v>9</v>
      </c>
      <c r="B14" s="6" t="s">
        <v>50</v>
      </c>
      <c r="C14" s="6" t="s">
        <v>49</v>
      </c>
      <c r="D14" s="5">
        <v>100</v>
      </c>
      <c r="E14" s="5">
        <v>99.23</v>
      </c>
      <c r="F14" s="9" t="s">
        <v>148</v>
      </c>
      <c r="G14" s="99"/>
      <c r="H14" s="21"/>
    </row>
    <row r="15" spans="1:8" s="3" customFormat="1" ht="72" customHeight="1">
      <c r="A15" s="4">
        <v>10</v>
      </c>
      <c r="B15" s="6" t="s">
        <v>51</v>
      </c>
      <c r="C15" s="74" t="s">
        <v>89</v>
      </c>
      <c r="D15" s="5">
        <v>200</v>
      </c>
      <c r="E15" s="5">
        <v>100</v>
      </c>
      <c r="F15" s="9" t="s">
        <v>123</v>
      </c>
      <c r="G15" s="99"/>
      <c r="H15" s="6"/>
    </row>
    <row r="16" spans="1:8" s="3" customFormat="1" ht="63" customHeight="1">
      <c r="A16" s="12">
        <v>11</v>
      </c>
      <c r="B16" s="6" t="s">
        <v>52</v>
      </c>
      <c r="C16" s="74" t="s">
        <v>89</v>
      </c>
      <c r="D16" s="5">
        <v>73.5</v>
      </c>
      <c r="E16" s="5">
        <v>50</v>
      </c>
      <c r="F16" s="9" t="s">
        <v>124</v>
      </c>
      <c r="G16" s="99"/>
      <c r="H16" s="6"/>
    </row>
    <row r="17" spans="1:8" s="3" customFormat="1" ht="43.5" customHeight="1">
      <c r="A17" s="4">
        <v>12</v>
      </c>
      <c r="B17" s="6" t="s">
        <v>99</v>
      </c>
      <c r="C17" s="74" t="s">
        <v>89</v>
      </c>
      <c r="D17" s="5">
        <v>427.9</v>
      </c>
      <c r="E17" s="5">
        <v>83.2</v>
      </c>
      <c r="F17" s="22" t="s">
        <v>125</v>
      </c>
      <c r="G17" s="99"/>
      <c r="H17" s="6"/>
    </row>
    <row r="18" spans="1:8" s="11" customFormat="1" ht="59.25" customHeight="1">
      <c r="A18" s="4">
        <v>13</v>
      </c>
      <c r="B18" s="6" t="s">
        <v>53</v>
      </c>
      <c r="C18" s="76" t="s">
        <v>96</v>
      </c>
      <c r="D18" s="5">
        <v>43.4</v>
      </c>
      <c r="E18" s="5">
        <v>79.03</v>
      </c>
      <c r="F18" s="9" t="s">
        <v>126</v>
      </c>
      <c r="G18" s="99"/>
      <c r="H18" s="6"/>
    </row>
    <row r="19" spans="1:8" s="3" customFormat="1" ht="81" customHeight="1">
      <c r="A19" s="4">
        <v>14</v>
      </c>
      <c r="B19" s="6" t="s">
        <v>149</v>
      </c>
      <c r="C19" s="76" t="s">
        <v>97</v>
      </c>
      <c r="D19" s="5">
        <v>4</v>
      </c>
      <c r="E19" s="5">
        <v>99.5</v>
      </c>
      <c r="F19" s="9" t="s">
        <v>150</v>
      </c>
      <c r="G19" s="99"/>
      <c r="H19" s="8"/>
    </row>
    <row r="20" spans="1:8" s="3" customFormat="1" ht="54" customHeight="1">
      <c r="A20" s="12">
        <v>15</v>
      </c>
      <c r="B20" s="13" t="s">
        <v>54</v>
      </c>
      <c r="C20" s="14" t="s">
        <v>55</v>
      </c>
      <c r="D20" s="5">
        <v>54</v>
      </c>
      <c r="E20" s="5">
        <v>99.48</v>
      </c>
      <c r="F20" s="9" t="s">
        <v>163</v>
      </c>
      <c r="G20" s="99"/>
      <c r="H20" s="6"/>
    </row>
    <row r="21" spans="1:8" s="3" customFormat="1" ht="72.75" customHeight="1">
      <c r="A21" s="4">
        <v>16</v>
      </c>
      <c r="B21" s="15" t="s">
        <v>56</v>
      </c>
      <c r="C21" s="16" t="s">
        <v>57</v>
      </c>
      <c r="D21" s="5">
        <v>100.8</v>
      </c>
      <c r="E21" s="5">
        <v>96.82</v>
      </c>
      <c r="F21" s="23" t="s">
        <v>161</v>
      </c>
      <c r="G21" s="99"/>
      <c r="H21" s="68"/>
    </row>
    <row r="22" spans="1:8" s="3" customFormat="1" ht="62.25" customHeight="1">
      <c r="A22" s="78">
        <v>17</v>
      </c>
      <c r="B22" s="15" t="s">
        <v>100</v>
      </c>
      <c r="C22" s="16" t="s">
        <v>101</v>
      </c>
      <c r="D22" s="5">
        <v>500</v>
      </c>
      <c r="E22" s="5">
        <v>100</v>
      </c>
      <c r="F22" s="23" t="s">
        <v>102</v>
      </c>
      <c r="G22" s="100"/>
      <c r="H22" s="79"/>
    </row>
    <row r="23" spans="1:8" s="3" customFormat="1" ht="37.5" customHeight="1">
      <c r="A23" s="110" t="s">
        <v>144</v>
      </c>
      <c r="B23" s="111"/>
      <c r="C23" s="112"/>
      <c r="D23" s="5">
        <f>SUM(D6:D22)</f>
        <v>7520.2</v>
      </c>
      <c r="E23" s="5">
        <v>97.98</v>
      </c>
      <c r="F23" s="19"/>
      <c r="G23" s="19"/>
      <c r="H23" s="20"/>
    </row>
    <row r="24" spans="1:8" s="3" customFormat="1" ht="67.5" customHeight="1">
      <c r="A24" s="4">
        <v>18</v>
      </c>
      <c r="B24" s="6" t="s">
        <v>59</v>
      </c>
      <c r="C24" s="6" t="s">
        <v>60</v>
      </c>
      <c r="D24" s="5">
        <v>25</v>
      </c>
      <c r="E24" s="83">
        <v>100</v>
      </c>
      <c r="F24" s="13" t="s">
        <v>160</v>
      </c>
      <c r="G24" s="82" t="s">
        <v>166</v>
      </c>
      <c r="H24" s="6"/>
    </row>
    <row r="25" spans="1:8" s="3" customFormat="1" ht="36.75" customHeight="1">
      <c r="A25" s="111" t="s">
        <v>58</v>
      </c>
      <c r="B25" s="111"/>
      <c r="C25" s="112"/>
      <c r="D25" s="5">
        <f>D24</f>
        <v>25</v>
      </c>
      <c r="E25" s="5">
        <v>100.02</v>
      </c>
      <c r="F25" s="13"/>
      <c r="G25" s="13"/>
      <c r="H25" s="8"/>
    </row>
    <row r="26" spans="1:8" s="3" customFormat="1" ht="77.25" customHeight="1">
      <c r="A26" s="4">
        <v>19</v>
      </c>
      <c r="B26" s="17" t="s">
        <v>61</v>
      </c>
      <c r="C26" s="17" t="s">
        <v>89</v>
      </c>
      <c r="D26" s="5">
        <v>19.8</v>
      </c>
      <c r="E26" s="5">
        <v>98.99</v>
      </c>
      <c r="F26" s="13" t="s">
        <v>159</v>
      </c>
      <c r="G26" s="98" t="s">
        <v>167</v>
      </c>
      <c r="H26" s="66"/>
    </row>
    <row r="27" spans="1:8" s="3" customFormat="1" ht="67.5" customHeight="1">
      <c r="A27" s="4">
        <v>20</v>
      </c>
      <c r="B27" s="17" t="s">
        <v>62</v>
      </c>
      <c r="C27" s="17" t="s">
        <v>89</v>
      </c>
      <c r="D27" s="18">
        <v>450</v>
      </c>
      <c r="E27" s="18">
        <v>99.83</v>
      </c>
      <c r="F27" s="24" t="s">
        <v>158</v>
      </c>
      <c r="G27" s="99"/>
      <c r="H27" s="6"/>
    </row>
    <row r="28" spans="1:8" s="3" customFormat="1" ht="74.25" customHeight="1">
      <c r="A28" s="4">
        <v>21</v>
      </c>
      <c r="B28" s="17" t="s">
        <v>63</v>
      </c>
      <c r="C28" s="17" t="s">
        <v>89</v>
      </c>
      <c r="D28" s="18">
        <v>153</v>
      </c>
      <c r="E28" s="18">
        <v>77.88</v>
      </c>
      <c r="F28" s="24" t="s">
        <v>127</v>
      </c>
      <c r="G28" s="99"/>
      <c r="H28" s="72"/>
    </row>
    <row r="29" spans="1:8" s="3" customFormat="1" ht="83.25" customHeight="1">
      <c r="A29" s="4">
        <v>22</v>
      </c>
      <c r="B29" s="17" t="s">
        <v>64</v>
      </c>
      <c r="C29" s="17" t="s">
        <v>89</v>
      </c>
      <c r="D29" s="18">
        <v>95</v>
      </c>
      <c r="E29" s="18">
        <v>98.63</v>
      </c>
      <c r="F29" s="24" t="s">
        <v>128</v>
      </c>
      <c r="G29" s="99"/>
      <c r="H29" s="72"/>
    </row>
    <row r="30" spans="1:8" s="3" customFormat="1" ht="96" customHeight="1">
      <c r="A30" s="4">
        <v>23</v>
      </c>
      <c r="B30" s="17" t="s">
        <v>65</v>
      </c>
      <c r="C30" s="17" t="s">
        <v>89</v>
      </c>
      <c r="D30" s="18">
        <v>274</v>
      </c>
      <c r="E30" s="18">
        <v>97.41</v>
      </c>
      <c r="F30" s="15" t="s">
        <v>129</v>
      </c>
      <c r="G30" s="99"/>
      <c r="H30" s="72"/>
    </row>
    <row r="31" spans="1:8" s="3" customFormat="1" ht="102" customHeight="1">
      <c r="A31" s="71">
        <v>24</v>
      </c>
      <c r="B31" s="17" t="s">
        <v>85</v>
      </c>
      <c r="C31" s="17" t="s">
        <v>89</v>
      </c>
      <c r="D31" s="18">
        <v>98</v>
      </c>
      <c r="E31" s="18">
        <v>98.43</v>
      </c>
      <c r="F31" s="15" t="s">
        <v>130</v>
      </c>
      <c r="G31" s="99"/>
      <c r="H31" s="72"/>
    </row>
    <row r="32" spans="1:8" s="3" customFormat="1" ht="61.5" customHeight="1">
      <c r="A32" s="4">
        <v>25</v>
      </c>
      <c r="B32" s="17" t="s">
        <v>66</v>
      </c>
      <c r="C32" s="17" t="s">
        <v>89</v>
      </c>
      <c r="D32" s="18">
        <v>140</v>
      </c>
      <c r="E32" s="18">
        <v>97.9</v>
      </c>
      <c r="F32" s="15" t="s">
        <v>131</v>
      </c>
      <c r="G32" s="99"/>
      <c r="H32" s="6"/>
    </row>
    <row r="33" spans="1:8" s="3" customFormat="1" ht="103.5" customHeight="1">
      <c r="A33" s="4">
        <v>26</v>
      </c>
      <c r="B33" s="17" t="s">
        <v>67</v>
      </c>
      <c r="C33" s="17" t="s">
        <v>89</v>
      </c>
      <c r="D33" s="5">
        <v>80</v>
      </c>
      <c r="E33" s="5">
        <v>100</v>
      </c>
      <c r="F33" s="24" t="s">
        <v>132</v>
      </c>
      <c r="G33" s="99"/>
      <c r="H33" s="6"/>
    </row>
    <row r="34" spans="1:8" s="3" customFormat="1" ht="75.75" customHeight="1">
      <c r="A34" s="4">
        <v>27</v>
      </c>
      <c r="B34" s="17" t="s">
        <v>68</v>
      </c>
      <c r="C34" s="17" t="s">
        <v>89</v>
      </c>
      <c r="D34" s="5">
        <v>3252</v>
      </c>
      <c r="E34" s="5">
        <v>100</v>
      </c>
      <c r="F34" s="9" t="s">
        <v>133</v>
      </c>
      <c r="G34" s="99"/>
      <c r="H34" s="68"/>
    </row>
    <row r="35" spans="1:8" s="3" customFormat="1" ht="75" customHeight="1">
      <c r="A35" s="4">
        <v>28</v>
      </c>
      <c r="B35" s="17" t="s">
        <v>69</v>
      </c>
      <c r="C35" s="17" t="s">
        <v>89</v>
      </c>
      <c r="D35" s="5">
        <v>48</v>
      </c>
      <c r="E35" s="5">
        <v>98.96</v>
      </c>
      <c r="F35" s="9" t="s">
        <v>134</v>
      </c>
      <c r="G35" s="99"/>
      <c r="H35" s="6"/>
    </row>
    <row r="36" spans="1:8" s="11" customFormat="1" ht="50.25" customHeight="1">
      <c r="A36" s="4">
        <v>29</v>
      </c>
      <c r="B36" s="17" t="s">
        <v>70</v>
      </c>
      <c r="C36" s="17" t="s">
        <v>89</v>
      </c>
      <c r="D36" s="5">
        <v>166</v>
      </c>
      <c r="E36" s="5">
        <v>100</v>
      </c>
      <c r="F36" s="13" t="s">
        <v>135</v>
      </c>
      <c r="G36" s="99"/>
      <c r="H36" s="6"/>
    </row>
    <row r="37" spans="1:8" s="11" customFormat="1" ht="59.25" customHeight="1">
      <c r="A37" s="4">
        <v>30</v>
      </c>
      <c r="B37" s="17" t="s">
        <v>71</v>
      </c>
      <c r="C37" s="17" t="s">
        <v>89</v>
      </c>
      <c r="D37" s="5">
        <v>15</v>
      </c>
      <c r="E37" s="5">
        <v>98</v>
      </c>
      <c r="F37" s="9" t="s">
        <v>136</v>
      </c>
      <c r="G37" s="99"/>
      <c r="H37" s="9"/>
    </row>
    <row r="38" spans="1:8" s="3" customFormat="1" ht="52.5" customHeight="1">
      <c r="A38" s="4">
        <v>31</v>
      </c>
      <c r="B38" s="85" t="s">
        <v>72</v>
      </c>
      <c r="C38" s="85" t="s">
        <v>91</v>
      </c>
      <c r="D38" s="83">
        <v>450</v>
      </c>
      <c r="E38" s="83">
        <v>99.66</v>
      </c>
      <c r="F38" s="86" t="s">
        <v>151</v>
      </c>
      <c r="G38" s="99"/>
      <c r="H38" s="6"/>
    </row>
    <row r="39" spans="1:8" s="3" customFormat="1" ht="64.5" customHeight="1">
      <c r="A39" s="4">
        <v>32</v>
      </c>
      <c r="B39" s="17" t="s">
        <v>73</v>
      </c>
      <c r="C39" s="17" t="s">
        <v>90</v>
      </c>
      <c r="D39" s="5">
        <v>562.75</v>
      </c>
      <c r="E39" s="5">
        <v>81.28</v>
      </c>
      <c r="F39" s="9" t="s">
        <v>137</v>
      </c>
      <c r="G39" s="99"/>
      <c r="H39" s="9"/>
    </row>
    <row r="40" spans="1:8" s="3" customFormat="1" ht="87" customHeight="1">
      <c r="A40" s="4">
        <v>33</v>
      </c>
      <c r="B40" s="17" t="s">
        <v>74</v>
      </c>
      <c r="C40" s="17" t="s">
        <v>75</v>
      </c>
      <c r="D40" s="5">
        <v>400</v>
      </c>
      <c r="E40" s="5">
        <v>99.7</v>
      </c>
      <c r="F40" s="9" t="s">
        <v>152</v>
      </c>
      <c r="G40" s="99"/>
      <c r="H40" s="6"/>
    </row>
    <row r="41" spans="1:8" s="3" customFormat="1" ht="86.25" customHeight="1">
      <c r="A41" s="4">
        <v>34</v>
      </c>
      <c r="B41" s="6" t="s">
        <v>76</v>
      </c>
      <c r="C41" s="74" t="s">
        <v>89</v>
      </c>
      <c r="D41" s="5">
        <v>99.75</v>
      </c>
      <c r="E41" s="5">
        <v>25.73</v>
      </c>
      <c r="F41" s="13" t="s">
        <v>138</v>
      </c>
      <c r="G41" s="100"/>
      <c r="H41" s="9"/>
    </row>
    <row r="42" spans="1:8" s="3" customFormat="1" ht="42.75" customHeight="1">
      <c r="A42" s="110" t="s">
        <v>86</v>
      </c>
      <c r="B42" s="111"/>
      <c r="C42" s="112"/>
      <c r="D42" s="5">
        <f>SUM(D26:D41)</f>
        <v>6303.3</v>
      </c>
      <c r="E42" s="5">
        <v>96.77</v>
      </c>
      <c r="F42" s="22"/>
      <c r="G42" s="22"/>
      <c r="H42" s="8"/>
    </row>
    <row r="43" spans="1:8" s="3" customFormat="1" ht="63" customHeight="1">
      <c r="A43" s="4">
        <v>35</v>
      </c>
      <c r="B43" s="6" t="s">
        <v>77</v>
      </c>
      <c r="C43" s="74" t="s">
        <v>89</v>
      </c>
      <c r="D43" s="5">
        <v>117</v>
      </c>
      <c r="E43" s="5">
        <v>99.73</v>
      </c>
      <c r="F43" s="9" t="s">
        <v>153</v>
      </c>
      <c r="G43" s="98" t="s">
        <v>168</v>
      </c>
      <c r="H43" s="6"/>
    </row>
    <row r="44" spans="1:8" s="3" customFormat="1" ht="52.5" customHeight="1">
      <c r="A44" s="64">
        <v>36</v>
      </c>
      <c r="B44" s="65" t="s">
        <v>81</v>
      </c>
      <c r="C44" s="75" t="s">
        <v>94</v>
      </c>
      <c r="D44" s="5">
        <v>666.4</v>
      </c>
      <c r="E44" s="5">
        <v>66.739999999999995</v>
      </c>
      <c r="F44" s="9" t="s">
        <v>139</v>
      </c>
      <c r="G44" s="99"/>
      <c r="H44" s="9"/>
    </row>
    <row r="45" spans="1:8" s="3" customFormat="1" ht="58.5" customHeight="1">
      <c r="A45" s="67">
        <v>37</v>
      </c>
      <c r="B45" s="73" t="s">
        <v>88</v>
      </c>
      <c r="C45" s="74" t="s">
        <v>92</v>
      </c>
      <c r="D45" s="5">
        <v>1128.2</v>
      </c>
      <c r="E45" s="5">
        <v>99.98</v>
      </c>
      <c r="F45" s="9" t="s">
        <v>140</v>
      </c>
      <c r="G45" s="99"/>
      <c r="H45" s="21"/>
    </row>
    <row r="46" spans="1:8" s="3" customFormat="1" ht="66" customHeight="1">
      <c r="A46" s="4">
        <v>38</v>
      </c>
      <c r="B46" s="73" t="s">
        <v>87</v>
      </c>
      <c r="C46" s="6" t="s">
        <v>78</v>
      </c>
      <c r="D46" s="5">
        <v>30.12</v>
      </c>
      <c r="E46" s="5">
        <v>119.9</v>
      </c>
      <c r="F46" s="9" t="s">
        <v>141</v>
      </c>
      <c r="G46" s="100"/>
      <c r="H46" s="9"/>
    </row>
    <row r="47" spans="1:8" s="3" customFormat="1" ht="30.75" customHeight="1">
      <c r="A47" s="110" t="s">
        <v>84</v>
      </c>
      <c r="B47" s="111"/>
      <c r="C47" s="112"/>
      <c r="D47" s="5">
        <f>SUM(D43:D46)</f>
        <v>1941.7199999999998</v>
      </c>
      <c r="E47" s="5">
        <v>88.78</v>
      </c>
      <c r="F47" s="15"/>
      <c r="G47" s="15"/>
      <c r="H47" s="25"/>
    </row>
    <row r="48" spans="1:8" s="11" customFormat="1" ht="68.25" customHeight="1">
      <c r="A48" s="82">
        <v>39</v>
      </c>
      <c r="B48" s="77" t="s">
        <v>83</v>
      </c>
      <c r="C48" s="65" t="s">
        <v>55</v>
      </c>
      <c r="D48" s="5">
        <v>191.51</v>
      </c>
      <c r="E48" s="5">
        <v>98.79</v>
      </c>
      <c r="F48" s="9" t="s">
        <v>155</v>
      </c>
      <c r="G48" s="98" t="s">
        <v>169</v>
      </c>
      <c r="H48" s="9"/>
    </row>
    <row r="49" spans="1:8" s="3" customFormat="1" ht="78" customHeight="1">
      <c r="A49" s="4">
        <v>40</v>
      </c>
      <c r="B49" s="77" t="s">
        <v>98</v>
      </c>
      <c r="C49" s="6" t="s">
        <v>55</v>
      </c>
      <c r="D49" s="5">
        <v>40.200000000000003</v>
      </c>
      <c r="E49" s="5">
        <v>93.33</v>
      </c>
      <c r="F49" s="9" t="s">
        <v>154</v>
      </c>
      <c r="G49" s="99"/>
      <c r="H49" s="9"/>
    </row>
    <row r="50" spans="1:8" s="3" customFormat="1" ht="69.75" customHeight="1">
      <c r="A50" s="4">
        <v>41</v>
      </c>
      <c r="B50" s="77" t="s">
        <v>82</v>
      </c>
      <c r="C50" s="6" t="s">
        <v>79</v>
      </c>
      <c r="D50" s="5">
        <v>21.37</v>
      </c>
      <c r="E50" s="5">
        <v>99.91</v>
      </c>
      <c r="F50" s="9" t="s">
        <v>156</v>
      </c>
      <c r="G50" s="100"/>
      <c r="H50" s="9"/>
    </row>
    <row r="51" spans="1:8" s="3" customFormat="1" ht="31.5" customHeight="1">
      <c r="A51" s="110" t="s">
        <v>117</v>
      </c>
      <c r="B51" s="111"/>
      <c r="C51" s="112"/>
      <c r="D51" s="5">
        <f>SUM(D48:D50)</f>
        <v>253.07999999999998</v>
      </c>
      <c r="E51" s="5">
        <v>98.02</v>
      </c>
      <c r="F51" s="7"/>
      <c r="G51" s="7"/>
      <c r="H51" s="7"/>
    </row>
    <row r="52" spans="1:8" s="3" customFormat="1" ht="36.75" customHeight="1">
      <c r="A52" s="104" t="s">
        <v>145</v>
      </c>
      <c r="B52" s="105"/>
      <c r="C52" s="106"/>
      <c r="D52" s="5">
        <v>3063.16</v>
      </c>
      <c r="E52" s="5">
        <v>99.83</v>
      </c>
      <c r="F52" s="6"/>
      <c r="G52" s="79"/>
      <c r="H52" s="6"/>
    </row>
    <row r="53" spans="1:8" ht="36.75" customHeight="1">
      <c r="A53" s="104" t="s">
        <v>105</v>
      </c>
      <c r="B53" s="105"/>
      <c r="C53" s="106"/>
      <c r="D53" s="83">
        <f>D23+D25+D42+D47+D51+D52</f>
        <v>19106.46</v>
      </c>
      <c r="E53" s="83">
        <v>96.34</v>
      </c>
      <c r="F53" s="81"/>
      <c r="G53" s="81"/>
      <c r="H53" s="81"/>
    </row>
    <row r="54" spans="1:8" ht="36.75" customHeight="1">
      <c r="A54" s="104" t="s">
        <v>118</v>
      </c>
      <c r="B54" s="105"/>
      <c r="C54" s="106"/>
      <c r="D54" s="83">
        <v>5303.23</v>
      </c>
      <c r="E54" s="83">
        <v>97.02</v>
      </c>
      <c r="F54" s="81"/>
      <c r="G54" s="81"/>
      <c r="H54" s="81"/>
    </row>
    <row r="55" spans="1:8" ht="39" customHeight="1">
      <c r="A55" s="101" t="s">
        <v>106</v>
      </c>
      <c r="B55" s="102"/>
      <c r="C55" s="103"/>
      <c r="D55" s="83">
        <v>4105.26</v>
      </c>
      <c r="E55" s="83">
        <v>99.7</v>
      </c>
      <c r="F55" s="84"/>
      <c r="G55" s="84"/>
      <c r="H55" s="84"/>
    </row>
    <row r="56" spans="1:8" ht="39" customHeight="1">
      <c r="A56" s="101" t="s">
        <v>107</v>
      </c>
      <c r="B56" s="102"/>
      <c r="C56" s="103"/>
      <c r="D56" s="83">
        <v>901.88</v>
      </c>
      <c r="E56" s="83">
        <v>86.78</v>
      </c>
      <c r="F56" s="84"/>
      <c r="G56" s="84"/>
      <c r="H56" s="84"/>
    </row>
    <row r="57" spans="1:8" ht="39" customHeight="1">
      <c r="A57" s="101" t="s">
        <v>108</v>
      </c>
      <c r="B57" s="102"/>
      <c r="C57" s="103"/>
      <c r="D57" s="83">
        <v>4478.21</v>
      </c>
      <c r="E57" s="83">
        <v>92.06</v>
      </c>
      <c r="F57" s="84"/>
      <c r="G57" s="84"/>
      <c r="H57" s="84"/>
    </row>
    <row r="58" spans="1:8" ht="39" customHeight="1">
      <c r="A58" s="101" t="s">
        <v>109</v>
      </c>
      <c r="B58" s="102"/>
      <c r="C58" s="103"/>
      <c r="D58" s="83">
        <v>6092.38</v>
      </c>
      <c r="E58" s="83">
        <v>99.32</v>
      </c>
      <c r="F58" s="84"/>
      <c r="G58" s="84"/>
      <c r="H58" s="84"/>
    </row>
    <row r="59" spans="1:8" ht="39" customHeight="1">
      <c r="A59" s="101" t="s">
        <v>110</v>
      </c>
      <c r="B59" s="102"/>
      <c r="C59" s="103"/>
      <c r="D59" s="83">
        <v>4907.87</v>
      </c>
      <c r="E59" s="83">
        <v>98.63</v>
      </c>
      <c r="F59" s="84"/>
      <c r="G59" s="84"/>
      <c r="H59" s="84"/>
    </row>
    <row r="60" spans="1:8" ht="39" customHeight="1">
      <c r="A60" s="101" t="s">
        <v>111</v>
      </c>
      <c r="B60" s="102"/>
      <c r="C60" s="103"/>
      <c r="D60" s="83">
        <v>2598</v>
      </c>
      <c r="E60" s="83">
        <v>99.24</v>
      </c>
      <c r="F60" s="84"/>
      <c r="G60" s="84"/>
      <c r="H60" s="84"/>
    </row>
    <row r="61" spans="1:8" ht="39" customHeight="1">
      <c r="A61" s="101" t="s">
        <v>112</v>
      </c>
      <c r="B61" s="102"/>
      <c r="C61" s="103"/>
      <c r="D61" s="83">
        <v>1230.8900000000001</v>
      </c>
      <c r="E61" s="83">
        <v>96.72</v>
      </c>
      <c r="F61" s="84"/>
      <c r="G61" s="84"/>
      <c r="H61" s="84"/>
    </row>
    <row r="62" spans="1:8" ht="39" customHeight="1">
      <c r="A62" s="101" t="s">
        <v>113</v>
      </c>
      <c r="B62" s="102"/>
      <c r="C62" s="103"/>
      <c r="D62" s="83">
        <v>1465.79</v>
      </c>
      <c r="E62" s="83">
        <v>96.63</v>
      </c>
      <c r="F62" s="84"/>
      <c r="G62" s="84"/>
      <c r="H62" s="84"/>
    </row>
    <row r="63" spans="1:8" ht="39" customHeight="1">
      <c r="A63" s="101" t="s">
        <v>114</v>
      </c>
      <c r="B63" s="102"/>
      <c r="C63" s="103"/>
      <c r="D63" s="83">
        <v>828.1</v>
      </c>
      <c r="E63" s="83">
        <v>97.97</v>
      </c>
      <c r="F63" s="84"/>
      <c r="G63" s="84"/>
      <c r="H63" s="84"/>
    </row>
    <row r="64" spans="1:8" ht="39" customHeight="1">
      <c r="A64" s="101" t="s">
        <v>115</v>
      </c>
      <c r="B64" s="102"/>
      <c r="C64" s="103"/>
      <c r="D64" s="83">
        <f>SUM(D54:D63)</f>
        <v>31911.609999999997</v>
      </c>
      <c r="E64" s="83">
        <v>97.24</v>
      </c>
      <c r="F64" s="84"/>
      <c r="G64" s="84"/>
      <c r="H64" s="84"/>
    </row>
    <row r="65" spans="1:8" ht="33" customHeight="1">
      <c r="A65" s="107" t="s">
        <v>116</v>
      </c>
      <c r="B65" s="108"/>
      <c r="C65" s="109"/>
      <c r="D65" s="83">
        <f>D64+D53</f>
        <v>51018.069999999992</v>
      </c>
      <c r="E65" s="83">
        <v>96.9</v>
      </c>
      <c r="F65" s="84"/>
      <c r="G65" s="84"/>
      <c r="H65" s="84"/>
    </row>
    <row r="66" spans="1:8" ht="14.25" customHeight="1">
      <c r="D66" s="26"/>
      <c r="E66" s="26"/>
    </row>
    <row r="67" spans="1:8">
      <c r="D67" s="26"/>
      <c r="E67" s="26"/>
    </row>
    <row r="68" spans="1:8">
      <c r="D68" s="26"/>
      <c r="E68" s="26"/>
    </row>
    <row r="69" spans="1:8">
      <c r="D69" s="26"/>
      <c r="E69" s="26"/>
    </row>
    <row r="70" spans="1:8">
      <c r="D70" s="26"/>
      <c r="E70" s="26"/>
    </row>
    <row r="71" spans="1:8">
      <c r="D71" s="26"/>
      <c r="E71" s="26"/>
    </row>
    <row r="72" spans="1:8">
      <c r="D72" s="26"/>
      <c r="E72" s="26"/>
    </row>
    <row r="73" spans="1:8">
      <c r="D73" s="26"/>
      <c r="E73" s="26"/>
    </row>
    <row r="74" spans="1:8">
      <c r="D74" s="26"/>
      <c r="E74" s="26"/>
    </row>
    <row r="75" spans="1:8">
      <c r="D75" s="26"/>
      <c r="E75" s="26"/>
    </row>
    <row r="76" spans="1:8">
      <c r="D76" s="26"/>
      <c r="E76" s="26"/>
    </row>
    <row r="77" spans="1:8">
      <c r="D77" s="26"/>
      <c r="E77" s="26"/>
    </row>
    <row r="78" spans="1:8">
      <c r="D78" s="26"/>
      <c r="E78" s="26"/>
    </row>
    <row r="79" spans="1:8">
      <c r="D79" s="26"/>
      <c r="E79" s="26"/>
    </row>
    <row r="80" spans="1:8">
      <c r="D80" s="26"/>
      <c r="E80" s="26"/>
    </row>
  </sheetData>
  <mergeCells count="33">
    <mergeCell ref="A25:C25"/>
    <mergeCell ref="A23:C23"/>
    <mergeCell ref="G6:G22"/>
    <mergeCell ref="A4:A5"/>
    <mergeCell ref="A1:B1"/>
    <mergeCell ref="A2:H2"/>
    <mergeCell ref="A3:C3"/>
    <mergeCell ref="F3:H3"/>
    <mergeCell ref="B4:B5"/>
    <mergeCell ref="C4:C5"/>
    <mergeCell ref="H4:H5"/>
    <mergeCell ref="D4:D5"/>
    <mergeCell ref="F4:F5"/>
    <mergeCell ref="A60:C60"/>
    <mergeCell ref="A59:C59"/>
    <mergeCell ref="A52:C52"/>
    <mergeCell ref="A51:C51"/>
    <mergeCell ref="A47:C47"/>
    <mergeCell ref="A65:C65"/>
    <mergeCell ref="A64:C64"/>
    <mergeCell ref="A63:C63"/>
    <mergeCell ref="A62:C62"/>
    <mergeCell ref="A61:C61"/>
    <mergeCell ref="G26:G41"/>
    <mergeCell ref="G43:G46"/>
    <mergeCell ref="G48:G50"/>
    <mergeCell ref="A58:C58"/>
    <mergeCell ref="A57:C57"/>
    <mergeCell ref="A56:C56"/>
    <mergeCell ref="A55:C55"/>
    <mergeCell ref="A53:C53"/>
    <mergeCell ref="A54:C54"/>
    <mergeCell ref="A42:C42"/>
  </mergeCells>
  <phoneticPr fontId="15" type="noConversion"/>
  <pageMargins left="0.34930555555555598" right="0.15902777777777799" top="0.34930555555555598" bottom="0.38888888888888901" header="0.2" footer="0.23888888888888901"/>
  <pageSetup paperSize="9" scale="6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总表 (2)</vt:lpstr>
      <vt:lpstr>2019年深圳市本级福利彩票公益金项目预算支出表</vt:lpstr>
      <vt:lpstr>'2019年深圳市本级福利彩票公益金项目预算支出表'!Print_Titles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罗伟伦</cp:lastModifiedBy>
  <cp:revision>1</cp:revision>
  <cp:lastPrinted>2019-08-29T03:06:45Z</cp:lastPrinted>
  <dcterms:created xsi:type="dcterms:W3CDTF">1996-12-17T01:32:00Z</dcterms:created>
  <dcterms:modified xsi:type="dcterms:W3CDTF">2021-06-07T06:58:39Z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