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firstSheet="1" activeTab="1"/>
  </bookViews>
  <sheets>
    <sheet name="总表 (2)" sheetId="14" state="hidden" r:id="rId1"/>
    <sheet name="2019年深圳市区级福利彩票公益金项目预算支出表" sheetId="19" r:id="rId2"/>
  </sheets>
  <externalReferences>
    <externalReference r:id="rId3"/>
  </externalReferences>
  <definedNames>
    <definedName name="_xlnm._FilterDatabase" localSheetId="1" hidden="1">'2019年深圳市区级福利彩票公益金项目预算支出表'!#REF!</definedName>
    <definedName name="_xlnm.Print_Titles" localSheetId="1">'2019年深圳市区级福利彩票公益金项目预算支出表'!$2:$5</definedName>
  </definedNames>
  <calcPr calcId="144525"/>
</workbook>
</file>

<file path=xl/sharedStrings.xml><?xml version="1.0" encoding="utf-8"?>
<sst xmlns="http://schemas.openxmlformats.org/spreadsheetml/2006/main" count="332" uniqueCount="221">
  <si>
    <t>附件一</t>
  </si>
  <si>
    <t>2016年深圳市福利彩票公益金预算支出总表</t>
  </si>
  <si>
    <t>制表单位：深圳市民政局</t>
  </si>
  <si>
    <r>
      <rPr>
        <sz val="10"/>
        <rFont val="宋体"/>
        <charset val="134"/>
      </rPr>
      <t>编制日期： 2015年12月1</t>
    </r>
    <r>
      <rPr>
        <sz val="10"/>
        <rFont val="宋体"/>
        <charset val="134"/>
      </rPr>
      <t>8</t>
    </r>
    <r>
      <rPr>
        <sz val="10"/>
        <rFont val="宋体"/>
        <charset val="134"/>
      </rPr>
      <t xml:space="preserve">日                                                    单位: 万元 </t>
    </r>
  </si>
  <si>
    <t>项目分类</t>
  </si>
  <si>
    <t>项目个数</t>
  </si>
  <si>
    <t>2015年预算</t>
  </si>
  <si>
    <t>2016年预算</t>
  </si>
  <si>
    <t>增减额</t>
  </si>
  <si>
    <t>增减率</t>
  </si>
  <si>
    <t>增减变化说明</t>
  </si>
  <si>
    <t>总计</t>
  </si>
  <si>
    <t>36个</t>
  </si>
  <si>
    <t>延续性项目</t>
  </si>
  <si>
    <t>小计</t>
  </si>
  <si>
    <t>34个</t>
  </si>
  <si>
    <t>1.社会福利类</t>
  </si>
  <si>
    <t>14个</t>
  </si>
  <si>
    <t>增减主要原因：延续性项目增加2546.84万元，主要原因“社区服务中心建设经费”增加新建家数，增加费用2062.29万元；“购买社工服务”项目社工岗位工资从7.6万元/年增加到9.3万元，共计增加583.40万元。</t>
  </si>
  <si>
    <t>2.社区服务类</t>
  </si>
  <si>
    <t>3个</t>
  </si>
  <si>
    <t>增减主要原因：1、社区邻里节项目减少项目，一是居委会数量增加3个；二是去年申请了“南粤幸福周”活动及其评估项目，这两项2016年均不再申报，减少38.5万元。</t>
  </si>
  <si>
    <t>3.公益事业类</t>
  </si>
  <si>
    <t>8个</t>
  </si>
  <si>
    <t>增减主要原因：1、“雏鹰展翅”计划，该项目因有结余，故2015年未申请，2016年申请110万，比以往220万减少一半；2、阳光系列服务项目再次启动申请支助400.00万元。</t>
  </si>
  <si>
    <t>4.残疾人事业类</t>
  </si>
  <si>
    <t>增减主要原因：1、儿童致盲眼病筛查与抢救性治疗，治疗费用比例和总费用发生改变，增加68万元；2、残疾人辅助器具适配服务，产品经费减少的原因是因本年度服务人数拟减少200名，减少112万元；3、残疾少年儿童康复救助服务，资助的标准未改变，资助的人数增加345人，金额相应增加了600.08万元。</t>
  </si>
  <si>
    <t>新增项目</t>
  </si>
  <si>
    <t>2个</t>
  </si>
  <si>
    <t>1.公益事业类</t>
  </si>
  <si>
    <t>1个</t>
  </si>
  <si>
    <t>新增关爱环卫工人•共建爱心歇脚屋项目300.00万元</t>
  </si>
  <si>
    <t>2.基建类</t>
  </si>
  <si>
    <t>新增福永街道敬老院升级转型项目100万元。</t>
  </si>
  <si>
    <t>预留经费</t>
  </si>
  <si>
    <t>1项</t>
  </si>
  <si>
    <t>因减少预留经费所致。</t>
  </si>
  <si>
    <t>附件2：</t>
  </si>
  <si>
    <t>2019年深圳市区级福利彩票公益金项目预算支出表</t>
  </si>
  <si>
    <t>单位：万元</t>
  </si>
  <si>
    <t>项目类型</t>
  </si>
  <si>
    <t>序号</t>
  </si>
  <si>
    <t>项目名称</t>
  </si>
  <si>
    <t>申请单位</t>
  </si>
  <si>
    <t>2019年资助金额</t>
  </si>
  <si>
    <t>2019年支出数</t>
  </si>
  <si>
    <t>2019年执行率（%）</t>
  </si>
  <si>
    <t>项目概况及政策依据</t>
  </si>
  <si>
    <t>区级项目合计（ 74个）</t>
  </si>
  <si>
    <t>罗湖区项目小计
（ 7 个）</t>
  </si>
  <si>
    <t>社会福利类</t>
  </si>
  <si>
    <t>居家养老服务</t>
  </si>
  <si>
    <t>街道</t>
  </si>
  <si>
    <t>根据《关于印发深圳市社区居家养老服务实施方案（第二次修订）的通知》（深民函〔2010〕648号）、对具有户籍老人群体中的失能老人、特殊群体老人给予居家养老服务补助。</t>
  </si>
  <si>
    <t>星光老年之家运营管理</t>
  </si>
  <si>
    <t>《深圳市财政委员会 深圳市民政局关于印发〈深圳市福利彩票公益金管理办法〉的通知》（深财规〔2015〕12号）、深圳市财政委员会 深圳市民政局关于印发《深圳市福彩公益金市区分成方案（试行）》的通知（深财规〔2016〕15号）、罗湖区民政局关于做好2018年度“星光老年之家”福彩公益金资助工作的通知（罗民〔2018〕 6号）</t>
  </si>
  <si>
    <t>幸福老人计划</t>
  </si>
  <si>
    <t>区民政局、街道</t>
  </si>
  <si>
    <t>《罗湖区民政局关于做好2018年度市福彩公益金“幸福老人计划”项目资助工作的通知》（罗民〔2018〕9号）、《深圳市财政委员会 深圳市民政局关于印发〈深圳市福利彩票公益金管理办法〉的通知》（深财规〔2015〕12号）、《关于加强市福彩公益金“幸福老人计划”项目管理的通知》（深民〔2015〕69号）、关于实施幸福老人计划项目管理的补充通知</t>
  </si>
  <si>
    <t>优抚对象体检</t>
  </si>
  <si>
    <t>区民政局</t>
  </si>
  <si>
    <t>《关于印发&lt;市双拥工作领导小组第二十次全体(扩大)会议纪要&gt;的通知》(深办[2007]19号)，《深圳市民政局 深圳市财政委员会 深圳市警备区关于调整完善兵役政策的通知》</t>
  </si>
  <si>
    <t>公办福利机构综合补贴</t>
  </si>
  <si>
    <t>区福利中心</t>
  </si>
  <si>
    <t>《深圳民办社会福利机构资助试行办法》；《社会福利基金使用管理暂行办法》（财社字[1998]124号）；《深圳市公益金资助项目评审会会议纪要》（2011年8月20日）</t>
  </si>
  <si>
    <t>社区服务类</t>
  </si>
  <si>
    <t>慈善超市经费资助</t>
  </si>
  <si>
    <t>根据《深圳市福利彩票市区分成方案》规定，2019年度继续申请25万元福彩公益金资助市慈善超市，以维持慈善超市正常有序的运作，服务我市低保困难群众。资助的资金全部用于困难群众生活必需品的补充。</t>
  </si>
  <si>
    <t>社区服务中心建设经费</t>
  </si>
  <si>
    <t>全区共83家社区党群服务中心，根据市民政局关于社区党群服务中心运营服务标准为50万元/家/年，由市福彩公益金及区财政经费按1：1比例资助运营。</t>
  </si>
  <si>
    <t>福田区项目小计
（6个）</t>
  </si>
  <si>
    <t>社区居家养老服务补助</t>
  </si>
  <si>
    <t>福田区民政局</t>
  </si>
  <si>
    <t>根据《关于印发深圳市社区居家养老服务实施方案（第二次修订）的通知》（深民函〔2010〕648号）、《福田区社区居家养老服务工作实施细则》（福府办〔2010〕54号）规定，对具有福田区户籍老人群体中的失能老人、特殊群体老人给予居家养老服务补助。享受补助的条件、标准如下：
1.60岁以上享受低保且生活不能自理（介护）的老人，按人均500元/月的标准给予补助。
2.60岁以上非低保对象但生活不能自理(介护)的老人，按人均300元/月的标准给予补助。
3.60岁以上“三无”老人、低保老人、重点优抚老人，按人均300元/月的标准给予补助。</t>
  </si>
  <si>
    <t>社区党群服务中心政府购买项目资助项目</t>
  </si>
  <si>
    <t xml:space="preserve">根据《深圳市委深圳市人民政府关于加强社会建设的决定》、《关于推进社区党建标准化建设的意见》和《深圳市社区服务中心运营与评估标准》等文件精神，加快推进本区社区服务发展，提升社区治理水平，建立、完善以居民为本的社区服务平台。每个社区党群服务中心运营经费为50万/年的标准，其中市公益金每个资助25万元。                                                     
</t>
  </si>
  <si>
    <t>抚恤定补医疗保险资助项目</t>
  </si>
  <si>
    <t>1.根据深民〔2011〕52号文件，享受医疗保障的抚恤定补优抚对象范围：具有本市户籍且在本市行政区域内领取定期抚恤金或者定期定量生活补助的优抚对象。
2.按市局《提高年度定恤定补优抚对象医疗参保补助标准的通知》的通知，我区优抚对象医疗参保补助也随着增加变动。</t>
  </si>
  <si>
    <t>“幸福老人”计划</t>
  </si>
  <si>
    <t>根据《中华人民共和国老年人权益保障法》、《广东省老年人权益保障条例》、《关于加强老龄工作意见》（全国老龄办发〔2006〕2号）、《关于进一步加强老年文化建设的意见》（全国老龄办发〔2012〕60号）等政策文件。</t>
  </si>
  <si>
    <t>为60周岁以上户籍老人购买综合意外保险</t>
  </si>
  <si>
    <t>根据全国老龄工作委员会办公室等部门《关于开展老年人意外伤害保险工作的指导意见》（全国老龄办发〔2016〕32号）、《关于实施“银龄安康行动”的通知》（粤老龄办〔2014〕9号）、《关于开展老年人意外伤害综合保险工作和“银龄安康行动”的通知》（深老龄办〔2016〕7号）、《深圳市老龄工作委员会办公室关于推进落实老年人意外险和“银龄安康行动”工作的通知》（深老龄办〔2018〕2号）的文件精神，建立健全基本养老服务制度，为我区60周岁以上户籍老人购买综合意外保险。</t>
  </si>
  <si>
    <t>残疾人事业类</t>
  </si>
  <si>
    <t>福田区福彩公益金资助“残疾少年儿童康复救助服务”项目</t>
  </si>
  <si>
    <t>根据《关于优化我市残疾少年儿童康复救助政策的通知》（深残发[2017]114号）规定，对具有福田区户籍0-18周岁（含18岁）残疾少年儿童到康复机构进行康复训练予以资助。享有资助的条件、标准如下：
1.一级、二级残疾儿童少年和3周岁及以下未持证残疾儿童，最高补贴为5万元/年/人的标准予以资助。
2.三级、四级残疾儿童少年，最高补贴为4万元/年/人的标准予以资助。</t>
  </si>
  <si>
    <t>盐田区项目小计
（6个）</t>
  </si>
  <si>
    <t>社区党群服务中心经费</t>
  </si>
  <si>
    <t>盐田区民政局</t>
  </si>
  <si>
    <t xml:space="preserve">1.深圳市民政局关于发布《深圳市社区党群服务中心政府购买项目服务标准》的通知（深民函〔2016〕1223号）；
2.《深圳市民政局关于执行购买社会工作岗位新标准的通知》（深民函〔2016〕760号）
</t>
  </si>
  <si>
    <t>《关于印发〈深圳市“老有所乐”公益金使用管理暂行办法〉的通知》、《关于做好2008年度“老有所乐”计划资助金申请工作的通知》。</t>
  </si>
  <si>
    <t>社区邻里节活动</t>
  </si>
  <si>
    <t xml:space="preserve">    根据市民政局有关开展社区邻里节活动要求，开展群众性文化活动，搭建社区居民相识相知、互助友爱的平台，构建和睦、和谐、和美的新型邻里关系，深入推动平安和谐社区建设有序开展，加快推进民生幸福城市建设，结合工作实际，申请福彩公益金经费继续资助开展社区邻里节活动项目。                                                       标准：1、社区邻里节活动主会场经费17万元，覆盖全区23个居委会,23个居委会各资助1万,小计23万元,两项合计40万元,主要用于现场活动、组织和媒体宣传。</t>
  </si>
  <si>
    <t>养老服务</t>
  </si>
  <si>
    <t xml:space="preserve">1、《盐田区社区居家养老服务管理办法》；
2、《深圳市盐田区民政局关于印发&lt;盐田区老年人日间照料中心项目建设实施方案&gt;的通知》（深盐民〔2015〕29号）；
3、深圳市民政局关于转发《广东省民政厅关于推广广州市社区居家养老“大配餐“经验做法工作的方案》的通知及其它文件精神。
</t>
  </si>
  <si>
    <t xml:space="preserve">1.《深圳市盐田区民政局关于印发实施&lt;盐田区慈善超市管理办法&gt;、&lt;盐田区慈善超市帮扶办法&gt;的通知》（深盐民〔2017〕12号）。
2.市民政局《关于开展“深圳市社会慈善捐赠活动月”及“深圳慈善日”活动的通知》。
</t>
  </si>
  <si>
    <t>残疾人文体活动经费</t>
  </si>
  <si>
    <t>根据《中共中央国务院关于促进残疾人事业发展的意见》、《中共广东省委省政府关于加快残疾人事业发展的决定》、《中共深圳市委深圳市人民政府关于促进残疾人事业发展的意见》、《省市残联“残疾人事业十二五发展规划”》和《深圳市残联关于进一步加强残疾人体育工作的意见》等的文件精神。</t>
  </si>
  <si>
    <t>南山区项目小计
（11个）</t>
  </si>
  <si>
    <t>星光老年之家资助</t>
  </si>
  <si>
    <t>8个街道及区社会福利中心</t>
  </si>
  <si>
    <t>《关于对星光老年之家实行分级资助的通知》（深民函[2010]983号）</t>
  </si>
  <si>
    <t>幸福老人计划资助</t>
  </si>
  <si>
    <t>8个街道及区民政局、区社会福利中心</t>
  </si>
  <si>
    <t>《关于印发〈深圳市“老有所乐”公益金使用管理暂行办法〉的通知》、《关于做好2008年度“老有所乐”计划资助金申请工作的通知》</t>
  </si>
  <si>
    <t>居家养老经费</t>
  </si>
  <si>
    <t>南山区民政局</t>
  </si>
  <si>
    <t>深圳市民政局《关于印发深圳市社区居家养老服务实施方案（第二次修订）的通知（深民函[2010]648号）、深圳市民政局关于再次征求《深圳市社区居家养老服务管理办法》意见的函(深民函[2017]1262号）</t>
  </si>
  <si>
    <t>为户籍60岁以上老人购买意外伤害及意外医疗保险项目</t>
  </si>
  <si>
    <t>《深圳市老龄工作委员会办公室关于推进落实老年人意外险和“银龄安康行动”工作的通知》（深老龄办[2018]2号）</t>
  </si>
  <si>
    <t>抚恤定补优抚对象医疗保险专项经费</t>
  </si>
  <si>
    <t>根据《深圳市抚恤定补优抚对象医疗保障实施办法》的通知（深民〔2011〕52号）和《关于调整2018年度定恤定补优抚对象医疗参保补助标准的通知》等文件精神，根据“关于调整2018年度定恤定补优抚对象医疗参保补助标准的通知”</t>
  </si>
  <si>
    <t>公办福利机构综合补助(福利中心）</t>
  </si>
  <si>
    <t>南山区社会福利中心</t>
  </si>
  <si>
    <t>《深圳市民办福利机构资助暂行办法》</t>
  </si>
  <si>
    <t>社会福利中心设备购置及运营维护(福利中心）</t>
  </si>
  <si>
    <t>《深圳市福利彩票公益金使用管理暂行办法》（深民福〔2004〕58号）</t>
  </si>
  <si>
    <t>社区邻里节活动经费</t>
  </si>
  <si>
    <t>8个街道办事处</t>
  </si>
  <si>
    <t xml:space="preserve">    根据市民政局有关开展社区邻里节活动要求，开展群众性文化活动，搭建社区居民相识相知、互助友爱的平台，构建和睦、和谐、和美的新型邻里关系，深入推动平安和谐社区建设有序开展，加快推进民生幸福城市建设，结合工作实际，申请福彩公益金经费继续资助开展社区邻里节活动项目。</t>
  </si>
  <si>
    <t>社区党群服务中心运营服务费</t>
  </si>
  <si>
    <t>8个街道办及区民政局</t>
  </si>
  <si>
    <t>《深圳市民政局关于发布〈深圳市社区党群服务中心政府购买项目服务标准〉的通知》（深民函﹝2016﹞1223号）</t>
  </si>
  <si>
    <t>慈善超市补助</t>
  </si>
  <si>
    <t>《关于在大中城市推广建立“慈善超市”的通知》（民函[2004]109号）</t>
  </si>
  <si>
    <t>残疾少年儿童康复救助服务</t>
  </si>
  <si>
    <t>南山区残联</t>
  </si>
  <si>
    <t>深残发[2014]83号 关于印发《深圳市残疾少年儿童康复救助服务办法》的通知、深残发[2017]114号《关于优化我市残疾少年儿童康复救助政策》的通知</t>
  </si>
  <si>
    <t>宝安区项目小计
（12个）</t>
  </si>
  <si>
    <t>80周岁以上户籍老人意外伤害及意外医疗保险经费</t>
  </si>
  <si>
    <t>宝安区民政局</t>
  </si>
  <si>
    <t>《深圳市民政局关于为户籍80周岁以上老人购买意外伤害保险工作的通知》（深民函〔2016〕864号）</t>
  </si>
  <si>
    <t>星光老年之家</t>
  </si>
  <si>
    <t>幸福老人计划资助经费</t>
  </si>
  <si>
    <t>高龄老人补助</t>
  </si>
  <si>
    <t>为高龄老人发放补助</t>
  </si>
  <si>
    <t>公办福利机构综合补助经费          （敬老院）</t>
  </si>
  <si>
    <t>为公办养老机构修缮费用</t>
  </si>
  <si>
    <t>公办福利机构综合补助经费 （福利中心）</t>
  </si>
  <si>
    <t>宝安区社会福利中心</t>
  </si>
  <si>
    <t>社区党群服务中心政府购买项目经费</t>
  </si>
  <si>
    <t>公益事业类</t>
  </si>
  <si>
    <t>广西河池扶贫协作社工服务站经费(新增）</t>
  </si>
  <si>
    <t>根据有关扶贫规划，对我市对口支援的贫困地方进行援助</t>
  </si>
  <si>
    <t xml:space="preserve">  精准扶贫社工服务项目（龙川县社工服务站 ）</t>
  </si>
  <si>
    <t>慈善超市资助经费</t>
  </si>
  <si>
    <t>政策依据：                                                                   1、《深圳市福彩公益金资助项目评审委员会会议纪要》(深民[2015]137号)
2、《深圳市民政局关于做好2017年度福彩公益金区级项目申报有关事项的通知》（深民函[2016]900号）
3、《关于印发&lt;深圳市宝安区本级福利彩票公益金管理办法&gt;的通知》（深宝民[2016]324号）</t>
  </si>
  <si>
    <t>项目预留经费</t>
  </si>
  <si>
    <t>龙岗区项目小计
（9个）</t>
  </si>
  <si>
    <t>区老龄办</t>
  </si>
  <si>
    <t>《关于进一步加强老年文化建设的意见》（全国老龄办发〔2012〕60号）、《中华人民共和国老年人权益保障法》、《广东省老年人权益保障条例》、《关于加强老龄工作意见》（全国老龄办发〔2006〕2号）、《关于进一步加强老年文化建设的意见》（全国老龄办发〔2012〕60号）</t>
  </si>
  <si>
    <t>高龄老人意外险</t>
  </si>
  <si>
    <t>《深圳市民政局关于开展2016年第十届社区邻里节活动的通知》</t>
  </si>
  <si>
    <t>社区党群服务中心运营经费</t>
  </si>
  <si>
    <t xml:space="preserve">深圳市社区党群服务中心政府购买项目服务标准（深民函[2016]1223号）深圳市民政局关于做好社区党群服务中心政府购买项目评估监管工作的通知（深民函[2018]1034号）
</t>
  </si>
  <si>
    <t>龙岗区民政局</t>
  </si>
  <si>
    <t>《关于印发深圳市社区居家养老服务实施方案（第二次修订）的通知》，《龙岗区社区居家养老服务实施规范》</t>
  </si>
  <si>
    <t>公办福利机构综合补助经费</t>
  </si>
  <si>
    <t>《社会福利基金使用管理暂行办法》（财社字[1998]124号）</t>
  </si>
  <si>
    <t>优抚对象医疗补助</t>
  </si>
  <si>
    <t>1、关于印发《深圳市抚恤定补优抚对象医疗保障实施办法》的通知（深民〔2011〕52号）
2、《我市复退军人及军休干部信访诉求处理方案》
3.《深圳市人民政府关于印发深圳市重点优抚对象和无经济收入的军休干部随军家属、遗属参加医疗保险的办法的通知》（深府〔2006〕213号）</t>
  </si>
  <si>
    <t>区社会有奖募捐委员会办公室</t>
  </si>
  <si>
    <t xml:space="preserve"> 根据国家民政部《关于在大中城市推广建立“慈善超市”的通知》（民函[2004]109号）文件精神，深圳市、区已有9家慈善超市服务低保困难群众，2016年度申请福彩公益金200万元资助慈善超市，得到大力支持，解决了市、区慈善超市因经费不足的实际问题，使慈善超市得以正常运作。根据《深圳市福利彩票市区分成方案》规定，2019年度继续申请25万元福彩公益金资助龙岗区慈善超市，以维持慈善超市正常有序的运作，服务我区低保困难群众。资助的资金全部用于困难群众生活必需品的补充。</t>
  </si>
  <si>
    <t>残疾儿童康复救助经费</t>
  </si>
  <si>
    <t>龙岗区残联</t>
  </si>
  <si>
    <t>《深圳市残疾少年儿童康复救助服务办法的通知》（深残发【2014】83号）、《关于优化我市残疾少年儿童康复救助政策的通知》（深残发【2017】114号）以及《深圳市残疾人精准康复服务实施方案》（深残联发【2017】2号）</t>
  </si>
  <si>
    <t>龙华区项目小计
（6个）</t>
  </si>
  <si>
    <t>龙华区各街道办事处</t>
  </si>
  <si>
    <t>1、《中华人民共和国老年人权益保障法》、《广东省老年人权益保障条例》、《关于加强老龄工作意见》（全国老龄办发〔2006〕2号）和《关于进一步加强老年文化建设的意见》（全国老龄办发〔2012〕60号）
2、深圳市财政委、深圳市民政局关于印发《深圳市福利彩票公益金管理办法》的通知 深财规[2015]12号</t>
  </si>
  <si>
    <t>深圳市财政委、深圳市民政局关于印发《深圳市福利彩票公益金管理办法》的通知 深财规[2015]12号</t>
  </si>
  <si>
    <t>龙华区民政局</t>
  </si>
  <si>
    <t xml:space="preserve">深民函[2010]648号关于印发深圳市社区居家养老服务实施方案（第二次修订）的通知
</t>
  </si>
  <si>
    <t>龙华区社区党群服务中心项目</t>
  </si>
  <si>
    <t xml:space="preserve">按照《关于加强社会工作人才队伍建设推进社会工作发展的意见》系列1+7文件：
中组部、民政部、财政部等十八部门联合印发《关于加强社会工作专业人才队伍建设的意见》；
广东省委组织部、省民政厅印发《广东省社会工作专业人才中长期规划（2014-2020年）》；
《民政部财政部关于政府购买社会工作服务的指导意见》；
中组部、民政部、财政部等十九部委联合印发《社会工作专业人才队伍建设中长期规划（2011-2020年）》；
</t>
  </si>
  <si>
    <t>社区邻里节经费</t>
  </si>
  <si>
    <t>从2007年开始，深圳市每年都在全市各社区开展邻里节活动，借此加强邻里互动，调动社区居民参与社区事务积极性，促进社区融合。按照以往惯例，市福彩公益金按照各区分会场9万元、各社区居委会0.5万元的资助标准资助各区组织开展活动。具体政策依据：深圳市民政局历年关于开展社区邻里节活动的通知。</t>
  </si>
  <si>
    <t>龙华区慈善会</t>
  </si>
  <si>
    <t xml:space="preserve"> 根据国家民政部《关于在大中城市推广建立“慈善超市”的通知》（民函[2004]109号）文件精神，深圳市、区已有9家慈善超市服务低保困难群众，2016年度申请福彩公益金200万元资助慈善超市，得到大力支持，解决了市、区慈善超市因经费不足的实际问题，使慈善超市得以正常运作。根据《深圳市福利彩票市区分成方案》规定，2019年度继续申请30万元福彩公益金资助市慈善超市，以维持慈善超市正常有序的运作，服务我市低保困难群众。资助的资金用于困难群众生活必需品的补充，慈善超市场地租赁等。</t>
  </si>
  <si>
    <t>坪山区项目小计
（5个）</t>
  </si>
  <si>
    <t>高龄老人意外伤害险资助项目（2019年资助21.75万元）</t>
  </si>
  <si>
    <t>深圳市坪山社会福利中心</t>
  </si>
  <si>
    <t>《深圳市民政局关于为户籍80周岁以上老人购买意外伤害保险工作的通知》深民函[2016]864号</t>
  </si>
  <si>
    <t>社区党群服务中心事务项目（2019年资助618.75万</t>
  </si>
  <si>
    <t>深圳市坪山区各街道办事处</t>
  </si>
  <si>
    <t>根据《深圳市民政局关于发布&lt;深圳市社区党群服务中心政府购买项目服务标准&gt;的通知》（深民函[2016]1223号）文件“（社区党群服务中心）政府购买服务经费标准为每年50万及以下”规定和《关于印发&lt;关于推进社区党群服务中心标准化建设的意见（试行）&gt;的通知》（深坪组通[2017]73号）文件</t>
  </si>
  <si>
    <t>居家养老服务项目</t>
  </si>
  <si>
    <t>1.关于印发《坪山新区高龄老人普惠帮扶实施方案》的通知（深坪办[2010]116号）
2.关于印发《深圳市高龄老人津贴实施细则（试行）》的通知（深民[2011]89号）
3.关于印发《深圳市坪山新区70-79周岁户籍老人高龄津贴发放实施方案》的通知（深坪社服[2014]27号）</t>
  </si>
  <si>
    <t>幸福老人计划项目</t>
  </si>
  <si>
    <t>1、深圳市“老有所乐”公益金使用管理暂行办法;2、深民函【2016】865号关于申报2017年度福彩公益项目有有关事项的通知;3、关于印发《坪山新区高龄老人普惠帮扶实施方案》的通知；4、关于贯彻落实市领导批示加强社区老年社会组织建设的通知5.《深圳市福彩公益金管理办法》</t>
  </si>
  <si>
    <t>社区邻里节项目</t>
  </si>
  <si>
    <t>深圳市坪山区碧岭街道办事处、石井街道办事处</t>
  </si>
  <si>
    <t>市区关于举办邻里节的通知文件</t>
  </si>
  <si>
    <t>光明区项目小计
（8个）</t>
  </si>
  <si>
    <t>光明、公明、新湖、凤凰、玉塘、马田街道</t>
  </si>
  <si>
    <t>1.《关于印发深圳市社区居家养老服务实施方案（第二次修订）的通知》（深民函[2010]648）；2.《关于印发&lt;深圳市居家养老消费券定点服务机构管理暂行办法&gt;和&lt;深圳市居家养老消费券管理暂行规定&gt;的通知》（深民[2010]23号）；3.根据市福彩公益金管理办法和市区分成方案，2017年起福彩公益金纳入新区政府性基金预算管理。</t>
  </si>
  <si>
    <t>光明、公明、新湖街道</t>
  </si>
  <si>
    <t xml:space="preserve"> 依据：《深圳市复退军人及军休干部信访诉求处理方案》；市民政局《深圳市民政局关于调整2018年度定恤定补优抚对象医疗参保补助标准的通知》
标准：2018年深圳市优抚对象医疗参保补助新标准调整为：未达退休年龄的404元/月，已达退休年龄但未办理退休的539元/月。2019年深圳市优抚对象医疗参保补助新标准调整为：未达退休年龄的451元/月，已达退休年龄但未办理退休的601元/月。</t>
  </si>
  <si>
    <t>光明、公明、新湖、凤凰、玉塘、马田街道、光明区统战和社会建设局</t>
  </si>
  <si>
    <t>1.《深圳市人民政府关于加快发展老龄服务事业和产业的意见》（深府[2013]54号；2.《关于加强市福彩公益金“幸福老人计划”项目管理的通知》[深民（2015）69号]；3.《关于实施“幸福老人计划”项目管理的补充通知》[深民函（2016）113号]</t>
  </si>
  <si>
    <t>为新区户籍老人购买意外伤害及意外医疗保险项目</t>
  </si>
  <si>
    <t>光明区统战和社会建设局</t>
  </si>
  <si>
    <t>1.《深圳市民政局关于为户籍80周岁以上老人购买意外伤害保险工作的通知》（深民函〔2016〕864 号）；2.《国务院关于加强和改进社区服务工作的意见》（国发[2006]14号）；3.《民政科关于为60周岁以上新区户籍老人以公开招投标方式购买意外伤害及意外医疗保险的请示》</t>
  </si>
  <si>
    <t xml:space="preserve">按照《关于加强社会工作人才队伍建设推进社会工作发展的意见》系列1+7文件：
中组部、民政部、财政部等十八部门联合印发《关于加强社会工作专业人才队伍建设的意见》；
广东省委组织部、省民政厅印发《广东省社会工作专业人才中长期规划（2014-2020年）》；
《民政部财政部关于政府购买社会工作服务的指导意见》；
中组部、民政部、财政部等十九部委联合印发《社会工作专业人才队伍建设中长期规划（2011-2020年）》；
民政部《“十三五”规划》“加强专业社会工作服务网络建设，在城乡社区公共服务平台、相关事业单位和社会组织中开发设置社会工作专业岗位”。
</t>
  </si>
  <si>
    <t>社区党群服务中心评估奖励补助</t>
  </si>
  <si>
    <t>《深圳市社区党群服务中心政府购买项目服务标准》（深民函〔2016〕1223号）</t>
  </si>
  <si>
    <t>慈善救助专项资金</t>
  </si>
  <si>
    <t>深圳市光明区慈善会</t>
  </si>
  <si>
    <t>1.《国务院关于促进慈善事业健康发展的指导意见》、《广东省政府关于促进慈善事业健康发展的实施意见》均提出：“大力培育发展慈善组织，优先发展具有扶贫济困功能的各类慈善组织，特别是基层慈善组织。”
2.按照《深圳市财政委员会、深圳市民政局关于印发&lt;深圳市福利彩票公益金管理办法&gt;的通知》（深财规〔2015〕12号）的文件精神，根据《深圳市福利彩票公益金管理办法》第十三条“福彩公益金使用范围”第七项“公益慈善事业”的规定。</t>
  </si>
  <si>
    <t>“社区邻里节”活动经费</t>
  </si>
  <si>
    <t>深圳市民政局关于开展2018年第十二届社区邻里节活动的通知（深民函〔2018〕184号）
深圳市民政局关于拟推荐光明新区作为我市第十三届社区邻里节活动主会场的函（深民函〔2018〕860号）</t>
  </si>
  <si>
    <t>大鹏新区项目小计
（4个）</t>
  </si>
  <si>
    <t>社区福利类</t>
  </si>
  <si>
    <t>60周岁以上户籍老人意外伤害综合保险经费</t>
  </si>
  <si>
    <t>社会事务服务中心</t>
  </si>
  <si>
    <t>根据《深圳市老龄工作委员会办公室关于推进落实老年人意外险和“银龄安康行动”工作的通知》，此项经费应由区级分成福彩公益金支出，结合深鹏社建〔2016〕93号《关于印发&lt;深圳市大鹏新区户籍老年人意外伤害综合保险工作实施方案&gt;的通知》，投保经费约为70元/人/年；按目前大鹏新区户籍60周岁实有3940人测算：2019年申请老年人意外伤害综合保险补助经费预计27.58万元，其中21.54万由福彩公益金支出，超出部分由部门预算支出。</t>
  </si>
  <si>
    <t>居家养老服务经费</t>
  </si>
  <si>
    <t xml:space="preserve">根据《深圳市民政局关于印发深圳市社区居家养老服务实施方案》（第二次修订）（深民函〔2010〕648号）要求，享受养老服务补助的对象及标准为：（一）60岁以上享受低保且生活不能自理（介护）的老人，按500元/月的标准给予补助；（二）60岁以上非低保对象但生活不能自理老人（介护），按300元/月的标准给予补助；（三）60岁以上“三无老人”、低保老人、重点优抚老人按300元/月的标准给予补助。上述标准就高不就低，不重复计算，且只能用于购买养老服务，不得用于支付药费或购买食品等物品。
2019年度预计我区享受养老服务补助的人数为509人， 2019年度共需养老服务经费为183.52元。
</t>
  </si>
  <si>
    <t>公办福利机构（敬老院）综合补助经费</t>
  </si>
  <si>
    <t>大鹏新区目前只有3家公办福利机构葵涌敬老院、大鹏敬老院、南澳敬老院，主要接收各三个办事处的“五保老人”、“三无老人”、社会自费老人养老,2019年预计入住老人分别18人、7人、3人，共28人。2019年按每人每年1800元的标准，申请福利彩票公益金补助5.04万元，主要用于敬老院小型维护、开展活动、购买床上用品等生活用品。</t>
  </si>
  <si>
    <t>社区党群服务中心政府购买项目</t>
  </si>
  <si>
    <t>葵涌、大鹏、南澳三个办事处</t>
  </si>
  <si>
    <t>1.《中共深圳市委 深圳市人民政府关于加强社会建设的决定》（深发〔2011〕1号）；2.《关于印发深圳市社区综合服务中心试点项目实施方案的通知》（深民函〔2010〕919号文），《深圳市民政局关于调整政府购买社工服务整体打包费相关方案》。3.《深圳市财政委员会关于调整政府购买社工服务经费标准的意见》（深财社函〔2013〕1821号）。4、《大鹏新区社区党群服务中心运营改革实施方案》</t>
  </si>
</sst>
</file>

<file path=xl/styles.xml><?xml version="1.0" encoding="utf-8"?>
<styleSheet xmlns="http://schemas.openxmlformats.org/spreadsheetml/2006/main">
  <numFmts count="7">
    <numFmt numFmtId="176" formatCode="0.00;[Red]0.00"/>
    <numFmt numFmtId="177" formatCode="0.00_ "/>
    <numFmt numFmtId="178" formatCode="0.00_);[Red]\(0.00\)"/>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43">
    <font>
      <sz val="12"/>
      <name val="宋体"/>
      <charset val="134"/>
    </font>
    <font>
      <sz val="14"/>
      <name val="宋体"/>
      <charset val="134"/>
    </font>
    <font>
      <sz val="12"/>
      <color theme="1"/>
      <name val="宋体"/>
      <charset val="134"/>
    </font>
    <font>
      <sz val="16"/>
      <name val="宋体"/>
      <charset val="134"/>
    </font>
    <font>
      <sz val="11"/>
      <name val="宋体"/>
      <charset val="134"/>
    </font>
    <font>
      <b/>
      <sz val="26"/>
      <name val="宋体"/>
      <charset val="134"/>
    </font>
    <font>
      <b/>
      <sz val="12"/>
      <name val="宋体"/>
      <charset val="134"/>
    </font>
    <font>
      <b/>
      <sz val="12"/>
      <name val="仿宋_GB2312"/>
      <charset val="134"/>
    </font>
    <font>
      <sz val="12"/>
      <name val="仿宋_GB2312"/>
      <charset val="134"/>
    </font>
    <font>
      <b/>
      <sz val="10"/>
      <name val="仿宋_GB2312"/>
      <charset val="134"/>
    </font>
    <font>
      <b/>
      <sz val="12"/>
      <color theme="1"/>
      <name val="仿宋_GB2312"/>
      <charset val="134"/>
    </font>
    <font>
      <sz val="12"/>
      <color theme="1"/>
      <name val="仿宋_GB2312"/>
      <charset val="134"/>
    </font>
    <font>
      <b/>
      <sz val="16"/>
      <name val="仿宋_GB2312"/>
      <charset val="134"/>
    </font>
    <font>
      <sz val="10"/>
      <color theme="1"/>
      <name val="仿宋_GB2312"/>
      <charset val="134"/>
    </font>
    <font>
      <sz val="10"/>
      <name val="宋体"/>
      <charset val="134"/>
    </font>
    <font>
      <sz val="10"/>
      <color theme="1"/>
      <name val="宋体"/>
      <charset val="134"/>
    </font>
    <font>
      <b/>
      <sz val="12"/>
      <color theme="1"/>
      <name val="宋体"/>
      <charset val="134"/>
    </font>
    <font>
      <sz val="10"/>
      <name val="仿宋_GB2312"/>
      <charset val="134"/>
    </font>
    <font>
      <sz val="11"/>
      <name val="仿宋_GB2312"/>
      <charset val="134"/>
    </font>
    <font>
      <sz val="10"/>
      <name val="宋体"/>
      <charset val="134"/>
      <scheme val="minor"/>
    </font>
    <font>
      <b/>
      <sz val="20"/>
      <name val="宋体"/>
      <charset val="134"/>
    </font>
    <font>
      <sz val="12"/>
      <name val="黑体"/>
      <charset val="134"/>
    </font>
    <font>
      <b/>
      <sz val="12"/>
      <name val="黑体"/>
      <charset val="134"/>
    </font>
    <font>
      <sz val="11"/>
      <color theme="0"/>
      <name val="宋体"/>
      <charset val="0"/>
      <scheme val="minor"/>
    </font>
    <font>
      <sz val="11"/>
      <color rgb="FF9C6500"/>
      <name val="宋体"/>
      <charset val="0"/>
      <scheme val="minor"/>
    </font>
    <font>
      <sz val="11"/>
      <color theme="1"/>
      <name val="宋体"/>
      <charset val="0"/>
      <scheme val="minor"/>
    </font>
    <font>
      <sz val="11"/>
      <color rgb="FFFF0000"/>
      <name val="宋体"/>
      <charset val="0"/>
      <scheme val="minor"/>
    </font>
    <font>
      <sz val="11"/>
      <color rgb="FFFA7D00"/>
      <name val="宋体"/>
      <charset val="0"/>
      <scheme val="minor"/>
    </font>
    <font>
      <sz val="11"/>
      <color theme="1"/>
      <name val="宋体"/>
      <charset val="134"/>
      <scheme val="minor"/>
    </font>
    <font>
      <sz val="11"/>
      <color rgb="FF006100"/>
      <name val="宋体"/>
      <charset val="0"/>
      <scheme val="minor"/>
    </font>
    <font>
      <u/>
      <sz val="11"/>
      <color rgb="FF0000FF"/>
      <name val="宋体"/>
      <charset val="0"/>
      <scheme val="minor"/>
    </font>
    <font>
      <sz val="11"/>
      <color rgb="FF9C0006"/>
      <name val="宋体"/>
      <charset val="0"/>
      <scheme val="minor"/>
    </font>
    <font>
      <sz val="11"/>
      <color rgb="FF3F3F76"/>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b/>
      <sz val="11"/>
      <color theme="1"/>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i/>
      <sz val="11"/>
      <color rgb="FF7F7F7F"/>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7"/>
        <bgColor indexed="64"/>
      </patternFill>
    </fill>
    <fill>
      <patternFill patternType="solid">
        <fgColor theme="8" tint="0.799981688894314"/>
        <bgColor indexed="64"/>
      </patternFill>
    </fill>
    <fill>
      <patternFill patternType="solid">
        <fgColor theme="6"/>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5"/>
        <bgColor indexed="64"/>
      </patternFill>
    </fill>
    <fill>
      <patternFill patternType="solid">
        <fgColor theme="4"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2">
    <xf numFmtId="0" fontId="0" fillId="0" borderId="0"/>
    <xf numFmtId="0" fontId="23" fillId="22" borderId="0" applyNumberFormat="0" applyBorder="0" applyAlignment="0" applyProtection="0">
      <alignment vertical="center"/>
    </xf>
    <xf numFmtId="0" fontId="25" fillId="24" borderId="0" applyNumberFormat="0" applyBorder="0" applyAlignment="0" applyProtection="0">
      <alignment vertical="center"/>
    </xf>
    <xf numFmtId="0" fontId="25" fillId="20" borderId="0" applyNumberFormat="0" applyBorder="0" applyAlignment="0" applyProtection="0">
      <alignment vertical="center"/>
    </xf>
    <xf numFmtId="0" fontId="23" fillId="23" borderId="0" applyNumberFormat="0" applyBorder="0" applyAlignment="0" applyProtection="0">
      <alignment vertical="center"/>
    </xf>
    <xf numFmtId="0" fontId="0" fillId="0" borderId="0"/>
    <xf numFmtId="0" fontId="23" fillId="19" borderId="0" applyNumberFormat="0" applyBorder="0" applyAlignment="0" applyProtection="0">
      <alignment vertical="center"/>
    </xf>
    <xf numFmtId="0" fontId="25" fillId="18" borderId="0" applyNumberFormat="0" applyBorder="0" applyAlignment="0" applyProtection="0">
      <alignment vertical="center"/>
    </xf>
    <xf numFmtId="0" fontId="23" fillId="25" borderId="0" applyNumberFormat="0" applyBorder="0" applyAlignment="0" applyProtection="0">
      <alignment vertical="center"/>
    </xf>
    <xf numFmtId="0" fontId="23" fillId="15" borderId="0" applyNumberFormat="0" applyBorder="0" applyAlignment="0" applyProtection="0">
      <alignment vertical="center"/>
    </xf>
    <xf numFmtId="0" fontId="0" fillId="0" borderId="0"/>
    <xf numFmtId="0" fontId="23" fillId="14" borderId="0" applyNumberFormat="0" applyBorder="0" applyAlignment="0" applyProtection="0">
      <alignment vertical="center"/>
    </xf>
    <xf numFmtId="0" fontId="25" fillId="28" borderId="0" applyNumberFormat="0" applyBorder="0" applyAlignment="0" applyProtection="0">
      <alignment vertical="center"/>
    </xf>
    <xf numFmtId="0" fontId="0" fillId="0" borderId="0"/>
    <xf numFmtId="0" fontId="25" fillId="3" borderId="0" applyNumberFormat="0" applyBorder="0" applyAlignment="0" applyProtection="0">
      <alignment vertical="center"/>
    </xf>
    <xf numFmtId="0" fontId="25" fillId="30"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31" borderId="16" applyNumberFormat="0" applyAlignment="0" applyProtection="0">
      <alignment vertical="center"/>
    </xf>
    <xf numFmtId="0" fontId="33" fillId="0" borderId="13" applyNumberFormat="0" applyFill="0" applyAlignment="0" applyProtection="0">
      <alignment vertical="center"/>
    </xf>
    <xf numFmtId="0" fontId="32" fillId="17" borderId="12" applyNumberFormat="0" applyAlignment="0" applyProtection="0">
      <alignment vertical="center"/>
    </xf>
    <xf numFmtId="0" fontId="30" fillId="0" borderId="0" applyNumberFormat="0" applyFill="0" applyBorder="0" applyAlignment="0" applyProtection="0">
      <alignment vertical="center"/>
    </xf>
    <xf numFmtId="0" fontId="37" fillId="26" borderId="15" applyNumberFormat="0" applyAlignment="0" applyProtection="0">
      <alignment vertical="center"/>
    </xf>
    <xf numFmtId="0" fontId="25" fillId="27" borderId="0" applyNumberFormat="0" applyBorder="0" applyAlignment="0" applyProtection="0">
      <alignment vertical="center"/>
    </xf>
    <xf numFmtId="0" fontId="25" fillId="29" borderId="0" applyNumberFormat="0" applyBorder="0" applyAlignment="0" applyProtection="0">
      <alignment vertical="center"/>
    </xf>
    <xf numFmtId="42" fontId="28" fillId="0" borderId="0" applyFont="0" applyFill="0" applyBorder="0" applyAlignment="0" applyProtection="0">
      <alignment vertical="center"/>
    </xf>
    <xf numFmtId="0" fontId="35" fillId="0" borderId="17" applyNumberFormat="0" applyFill="0" applyAlignment="0" applyProtection="0">
      <alignment vertical="center"/>
    </xf>
    <xf numFmtId="0" fontId="41" fillId="0" borderId="0" applyNumberFormat="0" applyFill="0" applyBorder="0" applyAlignment="0" applyProtection="0">
      <alignment vertical="center"/>
    </xf>
    <xf numFmtId="0" fontId="42" fillId="26" borderId="12" applyNumberFormat="0" applyAlignment="0" applyProtection="0">
      <alignment vertical="center"/>
    </xf>
    <xf numFmtId="0" fontId="23" fillId="33" borderId="0" applyNumberFormat="0" applyBorder="0" applyAlignment="0" applyProtection="0">
      <alignment vertical="center"/>
    </xf>
    <xf numFmtId="41" fontId="28" fillId="0" borderId="0" applyFont="0" applyFill="0" applyBorder="0" applyAlignment="0" applyProtection="0">
      <alignment vertical="center"/>
    </xf>
    <xf numFmtId="0" fontId="23" fillId="13" borderId="0" applyNumberFormat="0" applyBorder="0" applyAlignment="0" applyProtection="0">
      <alignment vertical="center"/>
    </xf>
    <xf numFmtId="0" fontId="28" fillId="12" borderId="11" applyNumberFormat="0" applyFont="0" applyAlignment="0" applyProtection="0">
      <alignment vertical="center"/>
    </xf>
    <xf numFmtId="0" fontId="29" fillId="11" borderId="0" applyNumberFormat="0" applyBorder="0" applyAlignment="0" applyProtection="0">
      <alignment vertical="center"/>
    </xf>
    <xf numFmtId="44" fontId="28" fillId="0" borderId="0" applyFont="0" applyFill="0" applyBorder="0" applyAlignment="0" applyProtection="0">
      <alignment vertical="center"/>
    </xf>
    <xf numFmtId="43" fontId="0" fillId="0" borderId="0" applyFont="0" applyFill="0" applyBorder="0" applyAlignment="0" applyProtection="0"/>
    <xf numFmtId="0" fontId="34" fillId="0" borderId="13" applyNumberFormat="0" applyFill="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xf numFmtId="0" fontId="27" fillId="0" borderId="10" applyNumberFormat="0" applyFill="0" applyAlignment="0" applyProtection="0">
      <alignment vertical="center"/>
    </xf>
    <xf numFmtId="0" fontId="25" fillId="9" borderId="0" applyNumberFormat="0" applyBorder="0" applyAlignment="0" applyProtection="0">
      <alignment vertical="center"/>
    </xf>
    <xf numFmtId="0" fontId="25" fillId="21" borderId="0" applyNumberFormat="0" applyBorder="0" applyAlignment="0" applyProtection="0">
      <alignment vertical="center"/>
    </xf>
    <xf numFmtId="0" fontId="23" fillId="8" borderId="0" applyNumberFormat="0" applyBorder="0" applyAlignment="0" applyProtection="0">
      <alignment vertical="center"/>
    </xf>
    <xf numFmtId="0" fontId="36" fillId="0" borderId="14" applyNumberFormat="0" applyFill="0" applyAlignment="0" applyProtection="0">
      <alignment vertical="center"/>
    </xf>
    <xf numFmtId="0" fontId="23" fillId="32" borderId="0" applyNumberFormat="0" applyBorder="0" applyAlignment="0" applyProtection="0">
      <alignment vertical="center"/>
    </xf>
    <xf numFmtId="0" fontId="31" fillId="16" borderId="0" applyNumberFormat="0" applyBorder="0" applyAlignment="0" applyProtection="0">
      <alignment vertical="center"/>
    </xf>
    <xf numFmtId="0" fontId="25" fillId="7" borderId="0" applyNumberFormat="0" applyBorder="0" applyAlignment="0" applyProtection="0">
      <alignment vertical="center"/>
    </xf>
    <xf numFmtId="0" fontId="26" fillId="0" borderId="0" applyNumberFormat="0" applyFill="0" applyBorder="0" applyAlignment="0" applyProtection="0">
      <alignment vertical="center"/>
    </xf>
    <xf numFmtId="0" fontId="24" fillId="6" borderId="0" applyNumberFormat="0" applyBorder="0" applyAlignment="0" applyProtection="0">
      <alignment vertical="center"/>
    </xf>
    <xf numFmtId="0" fontId="23" fillId="5" borderId="0" applyNumberFormat="0" applyBorder="0" applyAlignment="0" applyProtection="0">
      <alignment vertical="center"/>
    </xf>
    <xf numFmtId="0" fontId="23" fillId="4" borderId="0" applyNumberFormat="0" applyBorder="0" applyAlignment="0" applyProtection="0">
      <alignment vertical="center"/>
    </xf>
    <xf numFmtId="0" fontId="25" fillId="10" borderId="0" applyNumberFormat="0" applyBorder="0" applyAlignment="0" applyProtection="0">
      <alignment vertical="center"/>
    </xf>
  </cellStyleXfs>
  <cellXfs count="133">
    <xf numFmtId="0" fontId="0" fillId="0" borderId="0" xfId="0"/>
    <xf numFmtId="0" fontId="1" fillId="0" borderId="0" xfId="0" applyFont="1" applyFill="1"/>
    <xf numFmtId="0" fontId="0" fillId="2" borderId="0" xfId="0" applyFill="1"/>
    <xf numFmtId="0" fontId="0" fillId="2" borderId="0" xfId="0" applyFont="1" applyFill="1"/>
    <xf numFmtId="0" fontId="2" fillId="0" borderId="0" xfId="0" applyFont="1" applyFill="1"/>
    <xf numFmtId="0" fontId="0" fillId="0" borderId="0" xfId="0" applyFill="1"/>
    <xf numFmtId="0" fontId="3" fillId="0" borderId="0" xfId="0" applyFont="1" applyFill="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horizontal="center" vertical="center" wrapText="1"/>
    </xf>
    <xf numFmtId="0" fontId="1"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NumberFormat="1" applyFont="1" applyFill="1" applyBorder="1" applyAlignment="1">
      <alignment vertical="center" wrapText="1"/>
    </xf>
    <xf numFmtId="0" fontId="8"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2" borderId="5" xfId="0" applyNumberFormat="1" applyFont="1" applyFill="1" applyBorder="1" applyAlignment="1">
      <alignment vertical="center" wrapText="1"/>
    </xf>
    <xf numFmtId="0" fontId="8" fillId="0" borderId="3"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7" fillId="2" borderId="4" xfId="0" applyNumberFormat="1" applyFont="1" applyFill="1" applyBorder="1" applyAlignment="1">
      <alignment horizontal="center" vertical="center" wrapText="1"/>
    </xf>
    <xf numFmtId="0" fontId="7" fillId="2" borderId="3" xfId="0" applyNumberFormat="1" applyFont="1" applyFill="1" applyBorder="1" applyAlignment="1">
      <alignment vertical="center" wrapText="1"/>
    </xf>
    <xf numFmtId="0" fontId="8"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4" xfId="0" applyNumberFormat="1" applyFont="1" applyFill="1" applyBorder="1" applyAlignment="1">
      <alignment vertical="center" wrapText="1"/>
    </xf>
    <xf numFmtId="0" fontId="10"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7" fillId="2" borderId="3" xfId="10" applyFont="1" applyFill="1" applyBorder="1" applyAlignment="1">
      <alignment horizontal="center" vertical="center" wrapText="1"/>
    </xf>
    <xf numFmtId="178" fontId="11" fillId="2" borderId="3" xfId="5"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2" fillId="2" borderId="2" xfId="10" applyFont="1" applyFill="1" applyBorder="1" applyAlignment="1">
      <alignment horizontal="center" vertical="center" wrapText="1"/>
    </xf>
    <xf numFmtId="178" fontId="8" fillId="2" borderId="3" xfId="5" applyNumberFormat="1" applyFont="1" applyFill="1" applyBorder="1" applyAlignment="1">
      <alignment horizontal="center" vertical="center" wrapText="1"/>
    </xf>
    <xf numFmtId="0" fontId="12" fillId="2" borderId="5" xfId="10" applyFont="1" applyFill="1" applyBorder="1" applyAlignment="1">
      <alignment horizontal="center" vertical="center" wrapText="1"/>
    </xf>
    <xf numFmtId="0" fontId="12" fillId="2" borderId="4" xfId="10" applyFont="1" applyFill="1" applyBorder="1" applyAlignment="1">
      <alignment horizontal="center" vertical="center" wrapText="1"/>
    </xf>
    <xf numFmtId="0" fontId="9" fillId="2" borderId="4" xfId="10" applyFont="1" applyFill="1" applyBorder="1" applyAlignment="1">
      <alignment horizontal="center" vertical="center" wrapText="1"/>
    </xf>
    <xf numFmtId="0" fontId="9" fillId="2" borderId="2" xfId="10" applyFont="1" applyFill="1" applyBorder="1" applyAlignment="1">
      <alignment horizontal="center" vertical="center" wrapText="1"/>
    </xf>
    <xf numFmtId="0" fontId="12" fillId="2" borderId="2"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3" fillId="0" borderId="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178" fontId="14"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178" fontId="14" fillId="0" borderId="3" xfId="0" applyNumberFormat="1" applyFont="1" applyFill="1" applyBorder="1" applyAlignment="1">
      <alignment horizontal="center" vertical="center" wrapText="1"/>
    </xf>
    <xf numFmtId="178" fontId="8" fillId="0" borderId="3" xfId="0" applyNumberFormat="1" applyFont="1" applyFill="1" applyBorder="1" applyAlignment="1">
      <alignment horizontal="center" vertical="center" wrapText="1"/>
    </xf>
    <xf numFmtId="0" fontId="8" fillId="0" borderId="3" xfId="13" applyFont="1" applyFill="1" applyBorder="1" applyAlignment="1">
      <alignment horizontal="left" vertical="center" wrapText="1"/>
    </xf>
    <xf numFmtId="178" fontId="8" fillId="2" borderId="3" xfId="0" applyNumberFormat="1" applyFont="1" applyFill="1" applyBorder="1" applyAlignment="1">
      <alignment horizontal="center" vertical="center" wrapText="1"/>
    </xf>
    <xf numFmtId="0" fontId="8" fillId="2" borderId="3" xfId="0" applyFont="1" applyFill="1" applyBorder="1" applyAlignment="1">
      <alignment vertical="center" wrapText="1"/>
    </xf>
    <xf numFmtId="178" fontId="15" fillId="0" borderId="3" xfId="0" applyNumberFormat="1" applyFont="1" applyFill="1" applyBorder="1" applyAlignment="1">
      <alignment horizontal="center" vertical="center" wrapText="1"/>
    </xf>
    <xf numFmtId="177" fontId="11" fillId="2" borderId="3" xfId="0" applyNumberFormat="1" applyFont="1" applyFill="1" applyBorder="1" applyAlignment="1">
      <alignment horizontal="center" vertical="center" wrapText="1"/>
    </xf>
    <xf numFmtId="0" fontId="11" fillId="2" borderId="3" xfId="0" applyNumberFormat="1" applyFont="1" applyFill="1" applyBorder="1" applyAlignment="1">
      <alignment horizontal="left" vertical="center" wrapText="1"/>
    </xf>
    <xf numFmtId="0" fontId="11" fillId="2" borderId="3" xfId="0" applyFont="1" applyFill="1" applyBorder="1" applyAlignment="1">
      <alignment vertical="center" wrapText="1"/>
    </xf>
    <xf numFmtId="178" fontId="2" fillId="0" borderId="3"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177" fontId="8" fillId="2" borderId="3" xfId="0" applyNumberFormat="1" applyFont="1" applyFill="1" applyBorder="1" applyAlignment="1">
      <alignment horizontal="center" vertical="center" wrapText="1"/>
    </xf>
    <xf numFmtId="0" fontId="17" fillId="2" borderId="3" xfId="0" applyFont="1" applyFill="1" applyBorder="1" applyAlignment="1">
      <alignment horizontal="left" vertical="center" wrapText="1"/>
    </xf>
    <xf numFmtId="177" fontId="13" fillId="0" borderId="3" xfId="0" applyNumberFormat="1" applyFont="1" applyFill="1" applyBorder="1" applyAlignment="1">
      <alignment horizontal="center" vertical="center" wrapText="1"/>
    </xf>
    <xf numFmtId="0" fontId="13" fillId="0" borderId="3" xfId="0" applyFont="1" applyFill="1" applyBorder="1" applyAlignment="1">
      <alignment horizontal="left" vertical="center" wrapText="1"/>
    </xf>
    <xf numFmtId="176" fontId="13" fillId="2" borderId="3" xfId="0" applyNumberFormat="1" applyFont="1" applyFill="1" applyBorder="1" applyAlignment="1">
      <alignment horizontal="center" vertical="center" wrapText="1"/>
    </xf>
    <xf numFmtId="0" fontId="18" fillId="2" borderId="3" xfId="0" applyFont="1" applyFill="1" applyBorder="1" applyAlignment="1">
      <alignment horizontal="left" vertical="center" wrapText="1"/>
    </xf>
    <xf numFmtId="177" fontId="13" fillId="2" borderId="3" xfId="0" applyNumberFormat="1" applyFont="1" applyFill="1" applyBorder="1" applyAlignment="1">
      <alignment horizontal="center" vertical="center" wrapText="1"/>
    </xf>
    <xf numFmtId="0" fontId="13" fillId="2" borderId="3" xfId="0" applyFont="1" applyFill="1" applyBorder="1" applyAlignment="1">
      <alignmen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7" fillId="2" borderId="3" xfId="0" applyFont="1" applyFill="1" applyBorder="1" applyAlignment="1">
      <alignment vertical="center" wrapText="1"/>
    </xf>
    <xf numFmtId="0" fontId="8" fillId="2" borderId="3" xfId="0" applyFont="1" applyFill="1" applyBorder="1" applyAlignment="1">
      <alignment horizontal="left" vertical="center" wrapText="1"/>
    </xf>
    <xf numFmtId="176" fontId="8" fillId="2" borderId="3" xfId="0" applyNumberFormat="1" applyFont="1" applyFill="1" applyBorder="1" applyAlignment="1">
      <alignment horizontal="center" vertical="center" wrapText="1"/>
    </xf>
    <xf numFmtId="0" fontId="19" fillId="2" borderId="3" xfId="0" applyFont="1" applyFill="1" applyBorder="1" applyAlignment="1">
      <alignment horizontal="left" vertical="center" wrapText="1"/>
    </xf>
    <xf numFmtId="177" fontId="14" fillId="2" borderId="3" xfId="0" applyNumberFormat="1" applyFont="1" applyFill="1" applyBorder="1" applyAlignment="1">
      <alignment horizontal="center" vertical="center" wrapText="1"/>
    </xf>
    <xf numFmtId="0" fontId="14" fillId="2" borderId="3" xfId="0" applyFont="1" applyFill="1" applyBorder="1" applyAlignment="1">
      <alignment horizontal="left" vertical="center" wrapText="1"/>
    </xf>
    <xf numFmtId="178" fontId="14" fillId="0" borderId="0" xfId="0" applyNumberFormat="1" applyFont="1" applyFill="1"/>
    <xf numFmtId="177" fontId="19" fillId="2" borderId="3" xfId="0" applyNumberFormat="1" applyFont="1" applyFill="1" applyBorder="1" applyAlignment="1">
      <alignment horizontal="center" vertical="center" wrapText="1"/>
    </xf>
    <xf numFmtId="0" fontId="14" fillId="0" borderId="3" xfId="0" applyFont="1" applyBorder="1" applyAlignment="1">
      <alignment horizontal="justify" vertical="center"/>
    </xf>
    <xf numFmtId="43" fontId="14" fillId="0" borderId="0" xfId="35" applyFont="1" applyFill="1"/>
    <xf numFmtId="0" fontId="14" fillId="0" borderId="0" xfId="0" applyFont="1" applyFill="1"/>
    <xf numFmtId="0" fontId="4" fillId="0" borderId="0" xfId="0" applyFont="1" applyAlignment="1">
      <alignment horizontal="left"/>
    </xf>
    <xf numFmtId="0" fontId="0" fillId="0" borderId="0" xfId="0" applyAlignment="1">
      <alignment horizontal="left"/>
    </xf>
    <xf numFmtId="0" fontId="20" fillId="0" borderId="0" xfId="0" applyFont="1" applyAlignment="1">
      <alignment horizontal="center" vertical="center" wrapText="1"/>
    </xf>
    <xf numFmtId="0" fontId="14" fillId="0" borderId="1" xfId="0" applyFont="1" applyBorder="1" applyAlignment="1">
      <alignment horizontal="left" vertical="center"/>
    </xf>
    <xf numFmtId="0" fontId="21" fillId="0" borderId="6" xfId="0" applyFont="1" applyBorder="1" applyAlignment="1">
      <alignment horizontal="center" vertical="center" wrapText="1"/>
    </xf>
    <xf numFmtId="0" fontId="21" fillId="0" borderId="8" xfId="0" applyFont="1" applyBorder="1" applyAlignment="1">
      <alignment horizontal="center" vertical="center" wrapText="1"/>
    </xf>
    <xf numFmtId="0" fontId="22" fillId="0" borderId="3" xfId="0" applyFont="1" applyBorder="1" applyAlignment="1">
      <alignment horizontal="center" vertical="center" wrapText="1"/>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43" fontId="6" fillId="3" borderId="3" xfId="35"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9" xfId="0" applyFont="1" applyFill="1" applyBorder="1" applyAlignment="1">
      <alignment horizontal="center" vertical="center" wrapText="1"/>
    </xf>
    <xf numFmtId="43" fontId="6" fillId="3" borderId="9" xfId="35"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6" xfId="0" applyFont="1" applyFill="1" applyBorder="1" applyAlignment="1">
      <alignment horizontal="center" vertical="center" wrapText="1"/>
    </xf>
    <xf numFmtId="43" fontId="0" fillId="0" borderId="9" xfId="35" applyFont="1" applyFill="1" applyBorder="1" applyAlignment="1">
      <alignment horizontal="center" vertical="center" wrapText="1"/>
    </xf>
    <xf numFmtId="0" fontId="8" fillId="0" borderId="9" xfId="0" applyFont="1" applyFill="1" applyBorder="1" applyAlignment="1">
      <alignment horizontal="center" vertical="center" wrapText="1"/>
    </xf>
    <xf numFmtId="0" fontId="7" fillId="3" borderId="3" xfId="0" applyFont="1" applyFill="1" applyBorder="1" applyAlignment="1">
      <alignment horizontal="center" vertical="center" wrapText="1"/>
    </xf>
    <xf numFmtId="43" fontId="6" fillId="3" borderId="3" xfId="35" applyFont="1" applyFill="1" applyBorder="1" applyAlignment="1">
      <alignment horizontal="center" vertical="center" wrapText="1"/>
    </xf>
    <xf numFmtId="43" fontId="0" fillId="0" borderId="3" xfId="35" applyFont="1" applyFill="1" applyBorder="1" applyAlignment="1">
      <alignment horizontal="center" vertical="center" wrapText="1"/>
    </xf>
    <xf numFmtId="0" fontId="7" fillId="0" borderId="6" xfId="0" applyFont="1" applyFill="1" applyBorder="1" applyAlignment="1">
      <alignment horizontal="center" vertical="center" wrapText="1"/>
    </xf>
    <xf numFmtId="0" fontId="0" fillId="0" borderId="0" xfId="0" applyNumberFormat="1" applyAlignment="1">
      <alignment horizontal="left"/>
    </xf>
    <xf numFmtId="0" fontId="14" fillId="0" borderId="1" xfId="0" applyFont="1" applyBorder="1" applyAlignment="1">
      <alignment horizontal="center" vertical="center"/>
    </xf>
    <xf numFmtId="0" fontId="22" fillId="0" borderId="6" xfId="0" applyFont="1" applyBorder="1" applyAlignment="1">
      <alignment horizontal="center" vertical="center" wrapText="1"/>
    </xf>
    <xf numFmtId="0" fontId="21" fillId="0" borderId="6" xfId="0" applyNumberFormat="1" applyFont="1" applyBorder="1" applyAlignment="1">
      <alignment horizontal="center" vertical="center" wrapText="1"/>
    </xf>
    <xf numFmtId="0" fontId="21" fillId="0" borderId="3" xfId="0" applyNumberFormat="1" applyFont="1" applyBorder="1" applyAlignment="1">
      <alignment horizontal="center" vertical="center" wrapText="1"/>
    </xf>
    <xf numFmtId="177" fontId="6" fillId="3" borderId="3" xfId="0" applyNumberFormat="1" applyFont="1" applyFill="1" applyBorder="1" applyAlignment="1">
      <alignment horizontal="center" vertical="center" wrapText="1"/>
    </xf>
    <xf numFmtId="10" fontId="6" fillId="3" borderId="6" xfId="0" applyNumberFormat="1" applyFont="1" applyFill="1" applyBorder="1" applyAlignment="1">
      <alignment horizontal="center" vertical="center" wrapText="1"/>
    </xf>
    <xf numFmtId="0" fontId="8" fillId="0" borderId="3" xfId="0" applyNumberFormat="1" applyFont="1" applyFill="1" applyBorder="1" applyAlignment="1">
      <alignment horizontal="left" vertical="center" wrapText="1"/>
    </xf>
    <xf numFmtId="177" fontId="6" fillId="3" borderId="9" xfId="0" applyNumberFormat="1" applyFont="1" applyFill="1" applyBorder="1" applyAlignment="1">
      <alignment horizontal="center" vertical="center" wrapText="1"/>
    </xf>
    <xf numFmtId="10" fontId="6" fillId="3" borderId="9" xfId="0" applyNumberFormat="1" applyFont="1" applyFill="1" applyBorder="1" applyAlignment="1">
      <alignment horizontal="center" vertical="center" wrapText="1"/>
    </xf>
    <xf numFmtId="43" fontId="0" fillId="0" borderId="9" xfId="35" applyNumberFormat="1" applyFont="1" applyFill="1" applyBorder="1" applyAlignment="1">
      <alignment horizontal="center" vertical="center" wrapText="1"/>
    </xf>
    <xf numFmtId="177" fontId="0" fillId="0" borderId="9" xfId="0" applyNumberFormat="1" applyFont="1" applyFill="1" applyBorder="1" applyAlignment="1">
      <alignment horizontal="center" vertical="center" wrapText="1"/>
    </xf>
    <xf numFmtId="10" fontId="0" fillId="0" borderId="9" xfId="0" applyNumberFormat="1" applyFont="1" applyFill="1" applyBorder="1" applyAlignment="1">
      <alignment horizontal="center" vertical="center" wrapText="1"/>
    </xf>
    <xf numFmtId="0" fontId="8" fillId="0" borderId="3" xfId="0" applyNumberFormat="1" applyFont="1" applyBorder="1" applyAlignment="1">
      <alignment horizontal="left" vertical="center" wrapText="1"/>
    </xf>
    <xf numFmtId="177" fontId="0" fillId="3" borderId="9" xfId="0" applyNumberFormat="1" applyFont="1" applyFill="1" applyBorder="1" applyAlignment="1">
      <alignment horizontal="center" vertical="center" wrapText="1"/>
    </xf>
    <xf numFmtId="10" fontId="0" fillId="3" borderId="9" xfId="0" applyNumberFormat="1" applyFont="1" applyFill="1" applyBorder="1" applyAlignment="1">
      <alignment horizontal="center" vertical="center" wrapText="1"/>
    </xf>
    <xf numFmtId="43" fontId="0" fillId="2" borderId="3" xfId="35" applyFont="1" applyFill="1" applyBorder="1" applyAlignment="1">
      <alignment horizontal="center" vertical="center" wrapText="1"/>
    </xf>
    <xf numFmtId="43" fontId="0" fillId="0" borderId="0" xfId="35" applyFont="1"/>
    <xf numFmtId="10" fontId="0" fillId="0" borderId="0" xfId="38" applyNumberFormat="1" applyFont="1"/>
  </cellXfs>
  <cellStyles count="52">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常规 5" xfId="13"/>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40% - 强调文字颜色 6" xfId="23" builtinId="51"/>
    <cellStyle name="20% - 强调文字颜色 3" xfId="24" builtinId="38"/>
    <cellStyle name="货币[0]" xfId="25" builtinId="7"/>
    <cellStyle name="标题 3" xfId="26" builtinId="18"/>
    <cellStyle name="解释性文本" xfId="27" builtinId="53"/>
    <cellStyle name="计算" xfId="28" builtinId="22"/>
    <cellStyle name="60% - 强调文字颜色 1" xfId="29" builtinId="32"/>
    <cellStyle name="千位分隔[0]" xfId="30" builtinId="6"/>
    <cellStyle name="60% - 强调文字颜色 3" xfId="31" builtinId="40"/>
    <cellStyle name="注释" xfId="32" builtinId="10"/>
    <cellStyle name="好" xfId="33" builtinId="26"/>
    <cellStyle name="货币" xfId="34" builtinId="4"/>
    <cellStyle name="千位分隔" xfId="35" builtinId="3"/>
    <cellStyle name="标题 2" xfId="36" builtinId="17"/>
    <cellStyle name="标题 4" xfId="37" builtinId="19"/>
    <cellStyle name="百分比" xfId="38" builtinId="5"/>
    <cellStyle name="链接单元格" xfId="39" builtinId="24"/>
    <cellStyle name="40% - 强调文字颜色 4" xfId="40" builtinId="43"/>
    <cellStyle name="20% - 强调文字颜色 1" xfId="41" builtinId="30"/>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19979;&#36733;/D:/Users/Administrator/Desktop/2016&#24180;&#28145;&#22323;&#24066;&#31119;&#21033;&#24425;&#31080;&#20844;&#30410;&#37329;&#36164;&#21161;&#39033;&#30446;&#39044;&#31639;&#34920;12-14&#26368;&#26032;&#20108;&#312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表"/>
      <sheetName val="建议资助项目汇总表"/>
      <sheetName val="建议资助项目汇总表1-新增"/>
      <sheetName val="建议资助项目汇总表2-项目内容有重大调整的延续性项目"/>
      <sheetName val="建议资助项目汇总表 3-建议资助"/>
      <sheetName val="不建议资助项目汇总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34"/>
  </sheetPr>
  <dimension ref="A1:H18"/>
  <sheetViews>
    <sheetView view="pageBreakPreview" zoomScaleNormal="100" topLeftCell="A9" workbookViewId="0">
      <selection activeCell="H7" sqref="H7"/>
    </sheetView>
  </sheetViews>
  <sheetFormatPr defaultColWidth="9" defaultRowHeight="15.75" outlineLevelCol="7"/>
  <cols>
    <col min="1" max="1" width="5.5" customWidth="1"/>
    <col min="2" max="2" width="15.625" customWidth="1"/>
    <col min="3" max="3" width="8.75" customWidth="1"/>
    <col min="4" max="4" width="14.5" customWidth="1"/>
    <col min="5" max="5" width="15.125" customWidth="1"/>
    <col min="6" max="6" width="11" customWidth="1"/>
    <col min="7" max="7" width="11.125" customWidth="1"/>
    <col min="8" max="8" width="62" customWidth="1"/>
  </cols>
  <sheetData>
    <row r="1" ht="18" customHeight="1" spans="1:8">
      <c r="A1" s="92" t="s">
        <v>0</v>
      </c>
      <c r="B1" s="92"/>
      <c r="C1" s="93"/>
      <c r="H1" s="114"/>
    </row>
    <row r="2" ht="27" customHeight="1" spans="1:8">
      <c r="A2" s="94" t="s">
        <v>1</v>
      </c>
      <c r="B2" s="94"/>
      <c r="C2" s="94"/>
      <c r="D2" s="94"/>
      <c r="E2" s="94"/>
      <c r="F2" s="94"/>
      <c r="G2" s="94"/>
      <c r="H2" s="94"/>
    </row>
    <row r="3" ht="18" customHeight="1" spans="1:8">
      <c r="A3" s="95" t="s">
        <v>2</v>
      </c>
      <c r="B3" s="95"/>
      <c r="C3" s="95"/>
      <c r="D3" s="95"/>
      <c r="E3" s="115"/>
      <c r="F3" s="115" t="s">
        <v>3</v>
      </c>
      <c r="G3" s="115"/>
      <c r="H3" s="115"/>
    </row>
    <row r="4" ht="23.25" customHeight="1" spans="1:8">
      <c r="A4" s="96" t="s">
        <v>4</v>
      </c>
      <c r="B4" s="97"/>
      <c r="C4" s="97" t="s">
        <v>5</v>
      </c>
      <c r="D4" s="98" t="s">
        <v>6</v>
      </c>
      <c r="E4" s="116" t="s">
        <v>7</v>
      </c>
      <c r="F4" s="117" t="s">
        <v>8</v>
      </c>
      <c r="G4" s="117" t="s">
        <v>9</v>
      </c>
      <c r="H4" s="118" t="s">
        <v>10</v>
      </c>
    </row>
    <row r="5" ht="29.25" customHeight="1" spans="1:8">
      <c r="A5" s="99" t="s">
        <v>11</v>
      </c>
      <c r="B5" s="100"/>
      <c r="C5" s="100" t="s">
        <v>12</v>
      </c>
      <c r="D5" s="101">
        <f>D6+D11+D14</f>
        <v>47910.85</v>
      </c>
      <c r="E5" s="101" t="e">
        <f>E6+E11+E14</f>
        <v>#REF!</v>
      </c>
      <c r="F5" s="119" t="e">
        <f>F6+F11+F14</f>
        <v>#REF!</v>
      </c>
      <c r="G5" s="120" t="e">
        <f>F5/D5</f>
        <v>#REF!</v>
      </c>
      <c r="H5" s="121"/>
    </row>
    <row r="6" ht="28.5" customHeight="1" spans="1:8">
      <c r="A6" s="17" t="s">
        <v>13</v>
      </c>
      <c r="B6" s="102" t="s">
        <v>14</v>
      </c>
      <c r="C6" s="103" t="s">
        <v>15</v>
      </c>
      <c r="D6" s="104">
        <v>45066.04</v>
      </c>
      <c r="E6" s="104" t="e">
        <f>E7+E8+E9+E10</f>
        <v>#REF!</v>
      </c>
      <c r="F6" s="122" t="e">
        <f>SUM(F7:F10)</f>
        <v>#REF!</v>
      </c>
      <c r="G6" s="123" t="e">
        <f>F6/D6</f>
        <v>#REF!</v>
      </c>
      <c r="H6" s="121"/>
    </row>
    <row r="7" ht="90" customHeight="1" spans="1:8">
      <c r="A7" s="105"/>
      <c r="B7" s="106" t="s">
        <v>16</v>
      </c>
      <c r="C7" s="107" t="s">
        <v>17</v>
      </c>
      <c r="D7" s="108">
        <v>33355.08</v>
      </c>
      <c r="E7" s="124">
        <v>35901.92</v>
      </c>
      <c r="F7" s="125">
        <f>E7-D7</f>
        <v>2546.84</v>
      </c>
      <c r="G7" s="126">
        <f>F7/D7</f>
        <v>0.076355385746339</v>
      </c>
      <c r="H7" s="127" t="s">
        <v>18</v>
      </c>
    </row>
    <row r="8" ht="69.75" customHeight="1" spans="1:8">
      <c r="A8" s="105"/>
      <c r="B8" s="106" t="s">
        <v>19</v>
      </c>
      <c r="C8" s="107" t="s">
        <v>20</v>
      </c>
      <c r="D8" s="108">
        <v>795</v>
      </c>
      <c r="E8" s="124">
        <v>703</v>
      </c>
      <c r="F8" s="125">
        <f t="shared" ref="F8:F14" si="0">E8-D8</f>
        <v>-92</v>
      </c>
      <c r="G8" s="126">
        <f t="shared" ref="G8:G14" si="1">F8/D8</f>
        <v>-0.115723270440252</v>
      </c>
      <c r="H8" s="127" t="s">
        <v>21</v>
      </c>
    </row>
    <row r="9" ht="67.5" customHeight="1" spans="1:8">
      <c r="A9" s="105"/>
      <c r="B9" s="106" t="s">
        <v>22</v>
      </c>
      <c r="C9" s="107" t="s">
        <v>23</v>
      </c>
      <c r="D9" s="108">
        <v>4540.7</v>
      </c>
      <c r="E9" s="124" t="e">
        <f>'[1]建议资助项目汇总表2-项目内容有重大调整的延续性项目'!G16+'[1]建议资助项目汇总表 3-建议资助'!G23+'[1]建议资助项目汇总表 3-建议资助'!G24+'[1]建议资助项目汇总表 3-建议资助'!G25+'[1]建议资助项目汇总表 3-建议资助'!G26+'[1]建议资助项目汇总表 3-建议资助'!G27+'[1]建议资助项目汇总表 3-建议资助'!G29+'[1]建议资助项目汇总表 3-建议资助'!G28</f>
        <v>#REF!</v>
      </c>
      <c r="F9" s="125" t="e">
        <f t="shared" si="0"/>
        <v>#REF!</v>
      </c>
      <c r="G9" s="126" t="e">
        <f t="shared" si="1"/>
        <v>#REF!</v>
      </c>
      <c r="H9" s="127" t="s">
        <v>24</v>
      </c>
    </row>
    <row r="10" ht="93" customHeight="1" spans="1:8">
      <c r="A10" s="105"/>
      <c r="B10" s="106" t="s">
        <v>25</v>
      </c>
      <c r="C10" s="109" t="s">
        <v>23</v>
      </c>
      <c r="D10" s="108">
        <v>6375.26</v>
      </c>
      <c r="E10" s="124" t="e">
        <f>'[1]建议资助项目汇总表2-项目内容有重大调整的延续性项目'!G17+'[1]建议资助项目汇总表 3-建议资助'!G30</f>
        <v>#REF!</v>
      </c>
      <c r="F10" s="125" t="e">
        <f t="shared" si="0"/>
        <v>#REF!</v>
      </c>
      <c r="G10" s="126" t="e">
        <f t="shared" si="1"/>
        <v>#REF!</v>
      </c>
      <c r="H10" s="127" t="s">
        <v>26</v>
      </c>
    </row>
    <row r="11" ht="30.75" customHeight="1" spans="1:8">
      <c r="A11" s="17" t="s">
        <v>27</v>
      </c>
      <c r="B11" s="110" t="s">
        <v>14</v>
      </c>
      <c r="C11" s="110" t="s">
        <v>28</v>
      </c>
      <c r="D11" s="111">
        <v>759.29</v>
      </c>
      <c r="E11" s="111">
        <f>SUM(E12:E13)</f>
        <v>400</v>
      </c>
      <c r="F11" s="128">
        <f t="shared" si="0"/>
        <v>-359.29</v>
      </c>
      <c r="G11" s="129">
        <f t="shared" si="1"/>
        <v>-0.473192061004359</v>
      </c>
      <c r="H11" s="121"/>
    </row>
    <row r="12" ht="54" customHeight="1" spans="1:8">
      <c r="A12" s="105"/>
      <c r="B12" s="20" t="s">
        <v>29</v>
      </c>
      <c r="C12" s="15" t="s">
        <v>30</v>
      </c>
      <c r="D12" s="112">
        <v>169.6</v>
      </c>
      <c r="E12" s="130">
        <v>300</v>
      </c>
      <c r="F12" s="125">
        <f t="shared" si="0"/>
        <v>130.4</v>
      </c>
      <c r="G12" s="126">
        <f t="shared" si="1"/>
        <v>0.768867924528302</v>
      </c>
      <c r="H12" s="121" t="s">
        <v>31</v>
      </c>
    </row>
    <row r="13" ht="54" customHeight="1" spans="1:8">
      <c r="A13" s="18"/>
      <c r="B13" s="20" t="s">
        <v>32</v>
      </c>
      <c r="C13" s="15" t="s">
        <v>30</v>
      </c>
      <c r="D13" s="112">
        <v>0</v>
      </c>
      <c r="E13" s="112">
        <v>100</v>
      </c>
      <c r="F13" s="125">
        <f t="shared" si="0"/>
        <v>100</v>
      </c>
      <c r="G13" s="126">
        <v>0</v>
      </c>
      <c r="H13" s="121" t="s">
        <v>33</v>
      </c>
    </row>
    <row r="14" ht="35.25" customHeight="1" spans="1:8">
      <c r="A14" s="113" t="s">
        <v>34</v>
      </c>
      <c r="B14" s="110" t="s">
        <v>14</v>
      </c>
      <c r="C14" s="110" t="s">
        <v>35</v>
      </c>
      <c r="D14" s="111">
        <v>2085.52</v>
      </c>
      <c r="E14" s="111">
        <v>440</v>
      </c>
      <c r="F14" s="128">
        <f t="shared" si="0"/>
        <v>-1645.52</v>
      </c>
      <c r="G14" s="129">
        <f t="shared" si="1"/>
        <v>-0.789021443093329</v>
      </c>
      <c r="H14" s="127" t="s">
        <v>36</v>
      </c>
    </row>
    <row r="18" spans="5:7">
      <c r="E18" s="131"/>
      <c r="G18" s="132"/>
    </row>
  </sheetData>
  <mergeCells count="8">
    <mergeCell ref="A1:B1"/>
    <mergeCell ref="A2:H2"/>
    <mergeCell ref="A3:D3"/>
    <mergeCell ref="F3:H3"/>
    <mergeCell ref="A4:B4"/>
    <mergeCell ref="A5:B5"/>
    <mergeCell ref="A6:A10"/>
    <mergeCell ref="A11:A13"/>
  </mergeCells>
  <printOptions horizontalCentered="1"/>
  <pageMargins left="0.11875" right="0.11875" top="0.159027777777778" bottom="0.159027777777778" header="0.309027777777778" footer="0.309027777777778"/>
  <pageSetup paperSize="9" scale="8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8"/>
  <sheetViews>
    <sheetView tabSelected="1" workbookViewId="0">
      <pane xSplit="5" ySplit="5" topLeftCell="G81" activePane="bottomRight" state="frozen"/>
      <selection/>
      <selection pane="topRight"/>
      <selection pane="bottomLeft"/>
      <selection pane="bottomRight" activeCell="H84" sqref="H84"/>
    </sheetView>
  </sheetViews>
  <sheetFormatPr defaultColWidth="9" defaultRowHeight="15.75" outlineLevelCol="7"/>
  <cols>
    <col min="1" max="1" width="4.5" style="5" customWidth="1"/>
    <col min="2" max="2" width="3.375" style="5" customWidth="1"/>
    <col min="3" max="3" width="16.5" style="5" customWidth="1"/>
    <col min="4" max="4" width="17.5" style="5" customWidth="1"/>
    <col min="5" max="5" width="20.5" style="5" customWidth="1"/>
    <col min="6" max="6" width="20.5" style="5" hidden="1" customWidth="1"/>
    <col min="7" max="7" width="20.5" style="5" customWidth="1"/>
    <col min="8" max="8" width="68.5" style="5" customWidth="1"/>
    <col min="9" max="16384" width="9" style="5"/>
  </cols>
  <sheetData>
    <row r="1" ht="24.75" customHeight="1" spans="1:3">
      <c r="A1" s="6" t="s">
        <v>37</v>
      </c>
      <c r="B1" s="7"/>
      <c r="C1" s="7"/>
    </row>
    <row r="2" ht="70.5" customHeight="1" spans="2:8">
      <c r="B2" s="8" t="s">
        <v>38</v>
      </c>
      <c r="C2" s="8"/>
      <c r="D2" s="8"/>
      <c r="E2" s="8"/>
      <c r="F2" s="8"/>
      <c r="G2" s="8"/>
      <c r="H2" s="8"/>
    </row>
    <row r="3" s="1" customFormat="1" ht="37.5" customHeight="1" spans="1:8">
      <c r="A3" s="9" t="s">
        <v>2</v>
      </c>
      <c r="B3" s="9"/>
      <c r="C3" s="9"/>
      <c r="D3" s="9"/>
      <c r="H3" s="49" t="s">
        <v>39</v>
      </c>
    </row>
    <row r="4" ht="81.75" customHeight="1" spans="1:8">
      <c r="A4" s="10" t="s">
        <v>40</v>
      </c>
      <c r="B4" s="11" t="s">
        <v>41</v>
      </c>
      <c r="C4" s="11" t="s">
        <v>42</v>
      </c>
      <c r="D4" s="11" t="s">
        <v>43</v>
      </c>
      <c r="E4" s="11" t="s">
        <v>44</v>
      </c>
      <c r="F4" s="11" t="s">
        <v>45</v>
      </c>
      <c r="G4" s="11" t="s">
        <v>46</v>
      </c>
      <c r="H4" s="11" t="s">
        <v>47</v>
      </c>
    </row>
    <row r="5" ht="10.5" hidden="1" customHeight="1" spans="1:8">
      <c r="A5" s="12"/>
      <c r="B5" s="11"/>
      <c r="C5" s="11"/>
      <c r="D5" s="11"/>
      <c r="E5" s="11"/>
      <c r="F5" s="11"/>
      <c r="G5" s="11"/>
      <c r="H5" s="11"/>
    </row>
    <row r="6" s="2" customFormat="1" ht="115.5" customHeight="1" spans="1:8">
      <c r="A6" s="13" t="s">
        <v>48</v>
      </c>
      <c r="B6" s="13"/>
      <c r="C6" s="13"/>
      <c r="D6" s="13"/>
      <c r="E6" s="50">
        <f t="shared" ref="E6" si="0">E7+E15+E22+E29+E55+E65+E72+E79+E89+E41</f>
        <v>31911.61</v>
      </c>
      <c r="F6" s="50">
        <f>F7+F15+F22+F29+F41+F55+F65+F72+F79+F89</f>
        <v>31031.25</v>
      </c>
      <c r="G6" s="50">
        <f>F6/E6*100</f>
        <v>97.2412548285718</v>
      </c>
      <c r="H6" s="51"/>
    </row>
    <row r="7" s="2" customFormat="1" ht="54.75" customHeight="1" spans="1:8">
      <c r="A7" s="13" t="s">
        <v>49</v>
      </c>
      <c r="B7" s="13"/>
      <c r="C7" s="13"/>
      <c r="D7" s="13"/>
      <c r="E7" s="52">
        <f>SUM(E8:E14)</f>
        <v>4105.26</v>
      </c>
      <c r="F7" s="52">
        <v>4093</v>
      </c>
      <c r="G7" s="50">
        <f t="shared" ref="G7:G70" si="1">F7/E7*100</f>
        <v>99.7013587446349</v>
      </c>
      <c r="H7" s="51"/>
    </row>
    <row r="8" s="3" customFormat="1" ht="273" customHeight="1" spans="1:8">
      <c r="A8" s="14" t="s">
        <v>50</v>
      </c>
      <c r="B8" s="13">
        <v>1</v>
      </c>
      <c r="C8" s="15" t="s">
        <v>51</v>
      </c>
      <c r="D8" s="15" t="s">
        <v>52</v>
      </c>
      <c r="E8" s="53">
        <v>393</v>
      </c>
      <c r="F8" s="53">
        <v>393</v>
      </c>
      <c r="G8" s="50">
        <f t="shared" si="1"/>
        <v>100</v>
      </c>
      <c r="H8" s="20" t="s">
        <v>53</v>
      </c>
    </row>
    <row r="9" s="3" customFormat="1" ht="256.5" customHeight="1" spans="1:8">
      <c r="A9" s="14" t="s">
        <v>50</v>
      </c>
      <c r="B9" s="16">
        <v>2</v>
      </c>
      <c r="C9" s="15" t="s">
        <v>54</v>
      </c>
      <c r="D9" s="15" t="s">
        <v>52</v>
      </c>
      <c r="E9" s="53">
        <v>484</v>
      </c>
      <c r="F9" s="53">
        <v>484</v>
      </c>
      <c r="G9" s="50">
        <f t="shared" si="1"/>
        <v>100</v>
      </c>
      <c r="H9" s="20" t="s">
        <v>55</v>
      </c>
    </row>
    <row r="10" s="3" customFormat="1" ht="224.25" customHeight="1" spans="1:8">
      <c r="A10" s="14" t="s">
        <v>50</v>
      </c>
      <c r="B10" s="16">
        <v>3</v>
      </c>
      <c r="C10" s="15" t="s">
        <v>56</v>
      </c>
      <c r="D10" s="15" t="s">
        <v>57</v>
      </c>
      <c r="E10" s="53">
        <v>990</v>
      </c>
      <c r="F10" s="53">
        <v>990</v>
      </c>
      <c r="G10" s="50">
        <f t="shared" si="1"/>
        <v>100</v>
      </c>
      <c r="H10" s="20" t="s">
        <v>58</v>
      </c>
    </row>
    <row r="11" s="3" customFormat="1" ht="223.5" customHeight="1" spans="1:8">
      <c r="A11" s="14" t="s">
        <v>50</v>
      </c>
      <c r="B11" s="17">
        <v>4</v>
      </c>
      <c r="C11" s="15" t="s">
        <v>59</v>
      </c>
      <c r="D11" s="15" t="s">
        <v>60</v>
      </c>
      <c r="E11" s="53">
        <v>80</v>
      </c>
      <c r="F11" s="53">
        <v>80</v>
      </c>
      <c r="G11" s="50">
        <f t="shared" si="1"/>
        <v>100</v>
      </c>
      <c r="H11" s="20" t="s">
        <v>61</v>
      </c>
    </row>
    <row r="12" s="3" customFormat="1" ht="409.5" customHeight="1" spans="1:8">
      <c r="A12" s="14" t="s">
        <v>50</v>
      </c>
      <c r="B12" s="16">
        <v>5</v>
      </c>
      <c r="C12" s="15" t="s">
        <v>62</v>
      </c>
      <c r="D12" s="15" t="s">
        <v>63</v>
      </c>
      <c r="E12" s="53">
        <v>117</v>
      </c>
      <c r="F12" s="53">
        <v>104.74</v>
      </c>
      <c r="G12" s="50">
        <f t="shared" si="1"/>
        <v>89.5213675213675</v>
      </c>
      <c r="H12" s="20" t="s">
        <v>64</v>
      </c>
    </row>
    <row r="13" s="3" customFormat="1" ht="326.25" customHeight="1" spans="1:8">
      <c r="A13" s="14" t="s">
        <v>65</v>
      </c>
      <c r="B13" s="18">
        <v>6</v>
      </c>
      <c r="C13" s="15" t="s">
        <v>66</v>
      </c>
      <c r="D13" s="15" t="s">
        <v>63</v>
      </c>
      <c r="E13" s="53">
        <v>25</v>
      </c>
      <c r="F13" s="53">
        <v>25</v>
      </c>
      <c r="G13" s="50">
        <f t="shared" si="1"/>
        <v>100</v>
      </c>
      <c r="H13" s="20" t="s">
        <v>67</v>
      </c>
    </row>
    <row r="14" s="3" customFormat="1" ht="247.5" customHeight="1" spans="1:8">
      <c r="A14" s="14" t="s">
        <v>50</v>
      </c>
      <c r="B14" s="16">
        <v>7</v>
      </c>
      <c r="C14" s="15" t="s">
        <v>68</v>
      </c>
      <c r="D14" s="15" t="s">
        <v>60</v>
      </c>
      <c r="E14" s="53">
        <v>2016.26</v>
      </c>
      <c r="F14" s="53">
        <v>2016.26</v>
      </c>
      <c r="G14" s="50">
        <f t="shared" si="1"/>
        <v>100</v>
      </c>
      <c r="H14" s="54" t="s">
        <v>69</v>
      </c>
    </row>
    <row r="15" s="2" customFormat="1" spans="1:8">
      <c r="A15" s="13" t="s">
        <v>70</v>
      </c>
      <c r="B15" s="13"/>
      <c r="C15" s="13"/>
      <c r="D15" s="13"/>
      <c r="E15" s="52">
        <v>5303.23</v>
      </c>
      <c r="F15" s="52">
        <v>5145.32</v>
      </c>
      <c r="G15" s="50">
        <f t="shared" si="1"/>
        <v>97.0223807000639</v>
      </c>
      <c r="H15" s="51"/>
    </row>
    <row r="16" s="3" customFormat="1" ht="157.5" spans="1:8">
      <c r="A16" s="19" t="s">
        <v>50</v>
      </c>
      <c r="B16" s="13">
        <v>8</v>
      </c>
      <c r="C16" s="20" t="s">
        <v>71</v>
      </c>
      <c r="D16" s="20" t="s">
        <v>72</v>
      </c>
      <c r="E16" s="20">
        <v>407.57</v>
      </c>
      <c r="F16" s="20">
        <v>376.92</v>
      </c>
      <c r="G16" s="50">
        <f t="shared" si="1"/>
        <v>92.4798194175234</v>
      </c>
      <c r="H16" s="20" t="s">
        <v>73</v>
      </c>
    </row>
    <row r="17" s="2" customFormat="1" ht="278.25" customHeight="1" spans="1:8">
      <c r="A17" s="19" t="s">
        <v>50</v>
      </c>
      <c r="B17" s="13">
        <v>9</v>
      </c>
      <c r="C17" s="20" t="s">
        <v>74</v>
      </c>
      <c r="D17" s="20" t="s">
        <v>72</v>
      </c>
      <c r="E17" s="20">
        <v>2375</v>
      </c>
      <c r="F17" s="20">
        <v>2353.11</v>
      </c>
      <c r="G17" s="50">
        <f t="shared" si="1"/>
        <v>99.0783157894737</v>
      </c>
      <c r="H17" s="20" t="s">
        <v>75</v>
      </c>
    </row>
    <row r="18" s="3" customFormat="1" ht="285.75" customHeight="1" spans="1:8">
      <c r="A18" s="19" t="s">
        <v>50</v>
      </c>
      <c r="B18" s="13">
        <v>10</v>
      </c>
      <c r="C18" s="20" t="s">
        <v>76</v>
      </c>
      <c r="D18" s="20" t="s">
        <v>72</v>
      </c>
      <c r="E18" s="20">
        <v>274.85</v>
      </c>
      <c r="F18" s="20">
        <v>190.13</v>
      </c>
      <c r="G18" s="50">
        <f t="shared" si="1"/>
        <v>69.1759141349827</v>
      </c>
      <c r="H18" s="20" t="s">
        <v>77</v>
      </c>
    </row>
    <row r="19" s="2" customFormat="1" ht="297.75" customHeight="1" spans="1:8">
      <c r="A19" s="19" t="s">
        <v>50</v>
      </c>
      <c r="B19" s="21">
        <v>11</v>
      </c>
      <c r="C19" s="20" t="s">
        <v>78</v>
      </c>
      <c r="D19" s="20" t="s">
        <v>72</v>
      </c>
      <c r="E19" s="20">
        <v>795.5</v>
      </c>
      <c r="F19" s="20">
        <v>786.63</v>
      </c>
      <c r="G19" s="50">
        <f t="shared" si="1"/>
        <v>98.8849780012571</v>
      </c>
      <c r="H19" s="20" t="s">
        <v>79</v>
      </c>
    </row>
    <row r="20" s="2" customFormat="1" ht="273.75" customHeight="1" spans="1:8">
      <c r="A20" s="19" t="s">
        <v>50</v>
      </c>
      <c r="B20" s="13">
        <v>12</v>
      </c>
      <c r="C20" s="20" t="s">
        <v>80</v>
      </c>
      <c r="D20" s="20" t="s">
        <v>72</v>
      </c>
      <c r="E20" s="20">
        <v>450.306</v>
      </c>
      <c r="F20" s="20">
        <v>438.53</v>
      </c>
      <c r="G20" s="50">
        <f t="shared" si="1"/>
        <v>97.3848893863284</v>
      </c>
      <c r="H20" s="20" t="s">
        <v>81</v>
      </c>
    </row>
    <row r="21" s="3" customFormat="1" ht="94.5" spans="1:8">
      <c r="A21" s="19" t="s">
        <v>82</v>
      </c>
      <c r="B21" s="13">
        <v>13</v>
      </c>
      <c r="C21" s="20" t="s">
        <v>83</v>
      </c>
      <c r="D21" s="20" t="s">
        <v>72</v>
      </c>
      <c r="E21" s="20">
        <v>1000</v>
      </c>
      <c r="F21" s="20">
        <v>1000</v>
      </c>
      <c r="G21" s="50">
        <f t="shared" si="1"/>
        <v>100</v>
      </c>
      <c r="H21" s="20" t="s">
        <v>84</v>
      </c>
    </row>
    <row r="22" s="2" customFormat="1" spans="1:8">
      <c r="A22" s="13" t="s">
        <v>85</v>
      </c>
      <c r="B22" s="13"/>
      <c r="C22" s="13"/>
      <c r="D22" s="13"/>
      <c r="E22" s="52">
        <v>901.88</v>
      </c>
      <c r="F22" s="52">
        <v>782.65</v>
      </c>
      <c r="G22" s="50">
        <f t="shared" si="1"/>
        <v>86.7798376724176</v>
      </c>
      <c r="H22" s="51"/>
    </row>
    <row r="23" s="3" customFormat="1" ht="78.75" spans="1:8">
      <c r="A23" s="22" t="s">
        <v>50</v>
      </c>
      <c r="B23" s="13">
        <v>14</v>
      </c>
      <c r="C23" s="23" t="s">
        <v>86</v>
      </c>
      <c r="D23" s="23" t="s">
        <v>87</v>
      </c>
      <c r="E23" s="55">
        <v>49.4</v>
      </c>
      <c r="F23" s="55">
        <v>49.4</v>
      </c>
      <c r="G23" s="50">
        <f t="shared" si="1"/>
        <v>100</v>
      </c>
      <c r="H23" s="56" t="s">
        <v>88</v>
      </c>
    </row>
    <row r="24" s="3" customFormat="1" ht="71.25" customHeight="1" spans="1:8">
      <c r="A24" s="24"/>
      <c r="B24" s="13">
        <v>15</v>
      </c>
      <c r="C24" s="23" t="s">
        <v>56</v>
      </c>
      <c r="D24" s="23" t="s">
        <v>87</v>
      </c>
      <c r="E24" s="55">
        <v>123.02</v>
      </c>
      <c r="F24" s="55">
        <v>123.02</v>
      </c>
      <c r="G24" s="50">
        <f t="shared" si="1"/>
        <v>100</v>
      </c>
      <c r="H24" s="56" t="s">
        <v>89</v>
      </c>
    </row>
    <row r="25" s="3" customFormat="1" ht="110.25" spans="1:8">
      <c r="A25" s="25" t="s">
        <v>65</v>
      </c>
      <c r="B25" s="13">
        <v>16</v>
      </c>
      <c r="C25" s="23" t="s">
        <v>90</v>
      </c>
      <c r="D25" s="23" t="s">
        <v>87</v>
      </c>
      <c r="E25" s="55">
        <v>40</v>
      </c>
      <c r="F25" s="55">
        <v>40</v>
      </c>
      <c r="G25" s="50">
        <f t="shared" si="1"/>
        <v>100</v>
      </c>
      <c r="H25" s="56" t="s">
        <v>91</v>
      </c>
    </row>
    <row r="26" s="3" customFormat="1" ht="110.25" spans="1:8">
      <c r="A26" s="25" t="s">
        <v>50</v>
      </c>
      <c r="B26" s="13">
        <v>17</v>
      </c>
      <c r="C26" s="26" t="s">
        <v>92</v>
      </c>
      <c r="D26" s="23" t="s">
        <v>87</v>
      </c>
      <c r="E26" s="55">
        <v>629.46</v>
      </c>
      <c r="F26" s="55">
        <v>514.67</v>
      </c>
      <c r="G26" s="50">
        <f t="shared" si="1"/>
        <v>81.7637339942173</v>
      </c>
      <c r="H26" s="56" t="s">
        <v>93</v>
      </c>
    </row>
    <row r="27" s="3" customFormat="1" ht="78.75" spans="1:8">
      <c r="A27" s="25" t="s">
        <v>65</v>
      </c>
      <c r="B27" s="27">
        <v>18</v>
      </c>
      <c r="C27" s="23" t="s">
        <v>66</v>
      </c>
      <c r="D27" s="23" t="s">
        <v>87</v>
      </c>
      <c r="E27" s="55">
        <v>10</v>
      </c>
      <c r="F27" s="55">
        <v>5.56</v>
      </c>
      <c r="G27" s="50">
        <f t="shared" si="1"/>
        <v>55.6</v>
      </c>
      <c r="H27" s="56" t="s">
        <v>94</v>
      </c>
    </row>
    <row r="28" s="3" customFormat="1" ht="94.5" spans="1:8">
      <c r="A28" s="28" t="s">
        <v>82</v>
      </c>
      <c r="B28" s="13">
        <v>19</v>
      </c>
      <c r="C28" s="23" t="s">
        <v>95</v>
      </c>
      <c r="D28" s="23" t="s">
        <v>87</v>
      </c>
      <c r="E28" s="55">
        <v>50</v>
      </c>
      <c r="F28" s="55">
        <v>50</v>
      </c>
      <c r="G28" s="50">
        <f t="shared" si="1"/>
        <v>100</v>
      </c>
      <c r="H28" s="56" t="s">
        <v>96</v>
      </c>
    </row>
    <row r="29" s="2" customFormat="1" spans="1:8">
      <c r="A29" s="13" t="s">
        <v>97</v>
      </c>
      <c r="B29" s="13"/>
      <c r="C29" s="13"/>
      <c r="D29" s="13"/>
      <c r="E29" s="57">
        <v>4478.21</v>
      </c>
      <c r="F29" s="57">
        <v>4122.68</v>
      </c>
      <c r="G29" s="50">
        <f t="shared" si="1"/>
        <v>92.0608904004055</v>
      </c>
      <c r="H29" s="51"/>
    </row>
    <row r="30" s="2" customFormat="1" ht="192" customHeight="1" spans="1:8">
      <c r="A30" s="25" t="s">
        <v>50</v>
      </c>
      <c r="B30" s="29">
        <v>20</v>
      </c>
      <c r="C30" s="30" t="s">
        <v>98</v>
      </c>
      <c r="D30" s="30" t="s">
        <v>99</v>
      </c>
      <c r="E30" s="58">
        <v>130</v>
      </c>
      <c r="F30" s="58">
        <v>78.12</v>
      </c>
      <c r="G30" s="50">
        <f t="shared" si="1"/>
        <v>60.0923076923077</v>
      </c>
      <c r="H30" s="30" t="s">
        <v>100</v>
      </c>
    </row>
    <row r="31" s="2" customFormat="1" ht="171.75" customHeight="1" spans="1:8">
      <c r="A31" s="25" t="s">
        <v>50</v>
      </c>
      <c r="B31" s="29">
        <v>21</v>
      </c>
      <c r="C31" s="30" t="s">
        <v>101</v>
      </c>
      <c r="D31" s="30" t="s">
        <v>102</v>
      </c>
      <c r="E31" s="58">
        <v>857.5</v>
      </c>
      <c r="F31" s="58">
        <v>772.7</v>
      </c>
      <c r="G31" s="50">
        <f t="shared" si="1"/>
        <v>90.1107871720117</v>
      </c>
      <c r="H31" s="30" t="s">
        <v>103</v>
      </c>
    </row>
    <row r="32" s="2" customFormat="1" ht="342" customHeight="1" spans="1:8">
      <c r="A32" s="25" t="s">
        <v>50</v>
      </c>
      <c r="B32" s="31">
        <v>22</v>
      </c>
      <c r="C32" s="30" t="s">
        <v>104</v>
      </c>
      <c r="D32" s="30" t="s">
        <v>105</v>
      </c>
      <c r="E32" s="58">
        <v>222.37</v>
      </c>
      <c r="F32" s="58">
        <v>166.84</v>
      </c>
      <c r="G32" s="50">
        <f t="shared" si="1"/>
        <v>75.0281063093043</v>
      </c>
      <c r="H32" s="30" t="s">
        <v>106</v>
      </c>
    </row>
    <row r="33" s="3" customFormat="1" ht="195" customHeight="1" spans="1:8">
      <c r="A33" s="19" t="s">
        <v>50</v>
      </c>
      <c r="B33" s="31">
        <v>23</v>
      </c>
      <c r="C33" s="30" t="s">
        <v>107</v>
      </c>
      <c r="D33" s="30" t="s">
        <v>105</v>
      </c>
      <c r="E33" s="58">
        <v>476</v>
      </c>
      <c r="F33" s="58">
        <v>462.53</v>
      </c>
      <c r="G33" s="50">
        <f t="shared" si="1"/>
        <v>97.1701680672269</v>
      </c>
      <c r="H33" s="30" t="s">
        <v>108</v>
      </c>
    </row>
    <row r="34" s="3" customFormat="1" ht="195.75" customHeight="1" spans="1:8">
      <c r="A34" s="25" t="s">
        <v>50</v>
      </c>
      <c r="B34" s="13">
        <v>24</v>
      </c>
      <c r="C34" s="30" t="s">
        <v>109</v>
      </c>
      <c r="D34" s="30" t="s">
        <v>105</v>
      </c>
      <c r="E34" s="58">
        <v>203.4</v>
      </c>
      <c r="F34" s="58">
        <v>152.6</v>
      </c>
      <c r="G34" s="50">
        <f t="shared" si="1"/>
        <v>75.0245821042281</v>
      </c>
      <c r="H34" s="30" t="s">
        <v>110</v>
      </c>
    </row>
    <row r="35" s="3" customFormat="1" ht="171.75" customHeight="1" spans="1:8">
      <c r="A35" s="28" t="s">
        <v>50</v>
      </c>
      <c r="B35" s="13">
        <v>25</v>
      </c>
      <c r="C35" s="30" t="s">
        <v>111</v>
      </c>
      <c r="D35" s="30" t="s">
        <v>112</v>
      </c>
      <c r="E35" s="58">
        <v>106.92</v>
      </c>
      <c r="F35" s="58">
        <v>62.65</v>
      </c>
      <c r="G35" s="50">
        <f t="shared" si="1"/>
        <v>58.5952113729892</v>
      </c>
      <c r="H35" s="59" t="s">
        <v>113</v>
      </c>
    </row>
    <row r="36" s="3" customFormat="1" ht="200.25" customHeight="1" spans="1:8">
      <c r="A36" s="28" t="s">
        <v>50</v>
      </c>
      <c r="B36" s="13">
        <v>26</v>
      </c>
      <c r="C36" s="30" t="s">
        <v>114</v>
      </c>
      <c r="D36" s="30" t="s">
        <v>112</v>
      </c>
      <c r="E36" s="58">
        <v>128.02</v>
      </c>
      <c r="F36" s="58">
        <v>102.53</v>
      </c>
      <c r="G36" s="50">
        <f t="shared" si="1"/>
        <v>80.0890485861584</v>
      </c>
      <c r="H36" s="59" t="s">
        <v>115</v>
      </c>
    </row>
    <row r="37" s="3" customFormat="1" ht="149.25" customHeight="1" spans="1:8">
      <c r="A37" s="32" t="s">
        <v>65</v>
      </c>
      <c r="B37" s="13">
        <v>27</v>
      </c>
      <c r="C37" s="30" t="s">
        <v>116</v>
      </c>
      <c r="D37" s="30" t="s">
        <v>117</v>
      </c>
      <c r="E37" s="58">
        <v>124</v>
      </c>
      <c r="F37" s="58">
        <v>101.12</v>
      </c>
      <c r="G37" s="50">
        <f t="shared" si="1"/>
        <v>81.5483870967742</v>
      </c>
      <c r="H37" s="60" t="s">
        <v>118</v>
      </c>
    </row>
    <row r="38" s="3" customFormat="1" ht="145.5" customHeight="1" spans="1:8">
      <c r="A38" s="32" t="s">
        <v>65</v>
      </c>
      <c r="B38" s="13">
        <v>28</v>
      </c>
      <c r="C38" s="30" t="s">
        <v>119</v>
      </c>
      <c r="D38" s="30" t="s">
        <v>120</v>
      </c>
      <c r="E38" s="58">
        <v>800</v>
      </c>
      <c r="F38" s="58">
        <v>798.59</v>
      </c>
      <c r="G38" s="50">
        <f t="shared" si="1"/>
        <v>99.82375</v>
      </c>
      <c r="H38" s="60" t="s">
        <v>121</v>
      </c>
    </row>
    <row r="39" s="3" customFormat="1" ht="241.5" customHeight="1" spans="1:8">
      <c r="A39" s="32" t="s">
        <v>65</v>
      </c>
      <c r="B39" s="13">
        <v>29</v>
      </c>
      <c r="C39" s="33" t="s">
        <v>122</v>
      </c>
      <c r="D39" s="33" t="s">
        <v>105</v>
      </c>
      <c r="E39" s="58">
        <v>25</v>
      </c>
      <c r="F39" s="58">
        <v>20</v>
      </c>
      <c r="G39" s="50">
        <f t="shared" si="1"/>
        <v>80</v>
      </c>
      <c r="H39" s="60" t="s">
        <v>123</v>
      </c>
    </row>
    <row r="40" s="3" customFormat="1" ht="122.25" customHeight="1" spans="1:8">
      <c r="A40" s="32" t="s">
        <v>82</v>
      </c>
      <c r="B40" s="13">
        <v>30</v>
      </c>
      <c r="C40" s="30" t="s">
        <v>124</v>
      </c>
      <c r="D40" s="30" t="s">
        <v>125</v>
      </c>
      <c r="E40" s="58">
        <v>1405</v>
      </c>
      <c r="F40" s="58">
        <v>1405</v>
      </c>
      <c r="G40" s="50">
        <f t="shared" si="1"/>
        <v>100</v>
      </c>
      <c r="H40" s="30" t="s">
        <v>126</v>
      </c>
    </row>
    <row r="41" s="4" customFormat="1" ht="151.5" customHeight="1" spans="1:8">
      <c r="A41" s="34" t="s">
        <v>127</v>
      </c>
      <c r="B41" s="34"/>
      <c r="C41" s="34"/>
      <c r="D41" s="34"/>
      <c r="E41" s="61">
        <f>SUM(E42:E54)</f>
        <v>6092.38</v>
      </c>
      <c r="F41" s="61">
        <v>6050.79</v>
      </c>
      <c r="G41" s="50">
        <f t="shared" si="1"/>
        <v>99.3173439608166</v>
      </c>
      <c r="H41" s="62"/>
    </row>
    <row r="42" s="2" customFormat="1" ht="63" spans="1:8">
      <c r="A42" s="35" t="s">
        <v>50</v>
      </c>
      <c r="B42" s="13">
        <v>31</v>
      </c>
      <c r="C42" s="36" t="s">
        <v>128</v>
      </c>
      <c r="D42" s="36" t="s">
        <v>129</v>
      </c>
      <c r="E42" s="63">
        <v>37.4</v>
      </c>
      <c r="F42" s="63">
        <v>37.4</v>
      </c>
      <c r="G42" s="50">
        <f t="shared" si="1"/>
        <v>100</v>
      </c>
      <c r="H42" s="64" t="s">
        <v>130</v>
      </c>
    </row>
    <row r="43" s="2" customFormat="1" ht="93" customHeight="1" spans="1:8">
      <c r="A43" s="37"/>
      <c r="B43" s="13">
        <v>32</v>
      </c>
      <c r="C43" s="36" t="s">
        <v>131</v>
      </c>
      <c r="D43" s="36" t="s">
        <v>129</v>
      </c>
      <c r="E43" s="63">
        <v>112</v>
      </c>
      <c r="F43" s="63">
        <v>112</v>
      </c>
      <c r="G43" s="50">
        <f t="shared" si="1"/>
        <v>100</v>
      </c>
      <c r="H43" s="64" t="s">
        <v>55</v>
      </c>
    </row>
    <row r="44" s="2" customFormat="1" ht="93" customHeight="1" spans="1:8">
      <c r="A44" s="37"/>
      <c r="B44" s="13">
        <v>33</v>
      </c>
      <c r="C44" s="36" t="s">
        <v>132</v>
      </c>
      <c r="D44" s="36" t="s">
        <v>129</v>
      </c>
      <c r="E44" s="63">
        <v>750</v>
      </c>
      <c r="F44" s="63">
        <v>750</v>
      </c>
      <c r="G44" s="50">
        <f t="shared" si="1"/>
        <v>100</v>
      </c>
      <c r="H44" s="64" t="s">
        <v>103</v>
      </c>
    </row>
    <row r="45" s="2" customFormat="1" ht="42.75" customHeight="1" spans="1:8">
      <c r="A45" s="37"/>
      <c r="B45" s="13">
        <v>34</v>
      </c>
      <c r="C45" s="36" t="s">
        <v>133</v>
      </c>
      <c r="D45" s="36" t="s">
        <v>129</v>
      </c>
      <c r="E45" s="63">
        <v>2530.68</v>
      </c>
      <c r="F45" s="63">
        <v>2530.68</v>
      </c>
      <c r="G45" s="50">
        <f t="shared" si="1"/>
        <v>100</v>
      </c>
      <c r="H45" s="64" t="s">
        <v>134</v>
      </c>
    </row>
    <row r="46" s="2" customFormat="1" ht="93" customHeight="1" spans="1:8">
      <c r="A46" s="37"/>
      <c r="B46" s="13">
        <v>35</v>
      </c>
      <c r="C46" s="36" t="s">
        <v>135</v>
      </c>
      <c r="D46" s="36" t="s">
        <v>129</v>
      </c>
      <c r="E46" s="63">
        <v>29.7</v>
      </c>
      <c r="F46" s="63">
        <v>29.7</v>
      </c>
      <c r="G46" s="50">
        <f t="shared" si="1"/>
        <v>100</v>
      </c>
      <c r="H46" s="64" t="s">
        <v>136</v>
      </c>
    </row>
    <row r="47" s="2" customFormat="1" ht="93" customHeight="1" spans="1:8">
      <c r="A47" s="37"/>
      <c r="B47" s="13">
        <v>36</v>
      </c>
      <c r="C47" s="36" t="s">
        <v>92</v>
      </c>
      <c r="D47" s="36" t="s">
        <v>129</v>
      </c>
      <c r="E47" s="63">
        <v>678</v>
      </c>
      <c r="F47" s="63">
        <v>678</v>
      </c>
      <c r="G47" s="50">
        <f t="shared" si="1"/>
        <v>100</v>
      </c>
      <c r="H47" s="64" t="s">
        <v>53</v>
      </c>
    </row>
    <row r="48" s="2" customFormat="1" ht="93" customHeight="1" spans="1:8">
      <c r="A48" s="37"/>
      <c r="B48" s="13">
        <v>37</v>
      </c>
      <c r="C48" s="36" t="s">
        <v>137</v>
      </c>
      <c r="D48" s="36" t="s">
        <v>138</v>
      </c>
      <c r="E48" s="63">
        <v>76.68</v>
      </c>
      <c r="F48" s="63">
        <v>76.68</v>
      </c>
      <c r="G48" s="50">
        <f t="shared" si="1"/>
        <v>100</v>
      </c>
      <c r="H48" s="64" t="s">
        <v>136</v>
      </c>
    </row>
    <row r="49" s="2" customFormat="1" ht="51" spans="1:8">
      <c r="A49" s="38"/>
      <c r="B49" s="13">
        <v>38</v>
      </c>
      <c r="C49" s="36" t="s">
        <v>139</v>
      </c>
      <c r="D49" s="36" t="s">
        <v>129</v>
      </c>
      <c r="E49" s="63">
        <v>1535</v>
      </c>
      <c r="F49" s="63">
        <v>1535</v>
      </c>
      <c r="G49" s="50">
        <f t="shared" si="1"/>
        <v>100</v>
      </c>
      <c r="H49" s="64" t="s">
        <v>88</v>
      </c>
    </row>
    <row r="50" s="2" customFormat="1" ht="51" spans="1:8">
      <c r="A50" s="39" t="s">
        <v>65</v>
      </c>
      <c r="B50" s="13">
        <v>39</v>
      </c>
      <c r="C50" s="36" t="s">
        <v>90</v>
      </c>
      <c r="D50" s="36" t="s">
        <v>129</v>
      </c>
      <c r="E50" s="63">
        <v>78.5</v>
      </c>
      <c r="F50" s="63">
        <v>78.5</v>
      </c>
      <c r="G50" s="50">
        <f t="shared" si="1"/>
        <v>100</v>
      </c>
      <c r="H50" s="64" t="s">
        <v>118</v>
      </c>
    </row>
    <row r="51" s="2" customFormat="1" ht="47.25" spans="1:8">
      <c r="A51" s="40" t="s">
        <v>140</v>
      </c>
      <c r="B51" s="13">
        <v>40</v>
      </c>
      <c r="C51" s="36" t="s">
        <v>141</v>
      </c>
      <c r="D51" s="36" t="s">
        <v>129</v>
      </c>
      <c r="E51" s="63">
        <v>150</v>
      </c>
      <c r="F51" s="63">
        <v>118.38</v>
      </c>
      <c r="G51" s="50">
        <f t="shared" si="1"/>
        <v>78.92</v>
      </c>
      <c r="H51" s="64" t="s">
        <v>142</v>
      </c>
    </row>
    <row r="52" s="2" customFormat="1" ht="47.25" spans="1:8">
      <c r="A52" s="39"/>
      <c r="B52" s="13">
        <v>41</v>
      </c>
      <c r="C52" s="36" t="s">
        <v>143</v>
      </c>
      <c r="D52" s="36" t="s">
        <v>129</v>
      </c>
      <c r="E52" s="63">
        <v>44.8</v>
      </c>
      <c r="F52" s="63">
        <v>44.8</v>
      </c>
      <c r="G52" s="50">
        <f t="shared" si="1"/>
        <v>100</v>
      </c>
      <c r="H52" s="64" t="s">
        <v>142</v>
      </c>
    </row>
    <row r="53" s="2" customFormat="1" ht="93" customHeight="1" spans="1:8">
      <c r="A53" s="39" t="s">
        <v>65</v>
      </c>
      <c r="B53" s="13">
        <v>42</v>
      </c>
      <c r="C53" s="36" t="s">
        <v>144</v>
      </c>
      <c r="D53" s="36" t="s">
        <v>129</v>
      </c>
      <c r="E53" s="63">
        <v>15</v>
      </c>
      <c r="F53" s="63">
        <v>15</v>
      </c>
      <c r="G53" s="50">
        <f t="shared" si="1"/>
        <v>100</v>
      </c>
      <c r="H53" s="64" t="s">
        <v>145</v>
      </c>
    </row>
    <row r="54" s="2" customFormat="1" ht="25.5" customHeight="1" spans="1:8">
      <c r="A54" s="23" t="s">
        <v>146</v>
      </c>
      <c r="B54" s="23"/>
      <c r="C54" s="23"/>
      <c r="D54" s="23"/>
      <c r="E54" s="55">
        <v>54.62</v>
      </c>
      <c r="F54" s="55">
        <v>44.65</v>
      </c>
      <c r="G54" s="50">
        <f t="shared" si="1"/>
        <v>81.7466129622849</v>
      </c>
      <c r="H54" s="23"/>
    </row>
    <row r="55" s="4" customFormat="1" ht="113.25" customHeight="1" spans="1:8">
      <c r="A55" s="34" t="s">
        <v>147</v>
      </c>
      <c r="B55" s="34"/>
      <c r="C55" s="34"/>
      <c r="D55" s="34"/>
      <c r="E55" s="57">
        <v>4907.87</v>
      </c>
      <c r="F55" s="57">
        <v>4840.43</v>
      </c>
      <c r="G55" s="50">
        <f t="shared" si="1"/>
        <v>98.6258804736067</v>
      </c>
      <c r="H55" s="62"/>
    </row>
    <row r="56" s="2" customFormat="1" ht="48" customHeight="1" spans="1:8">
      <c r="A56" s="41" t="s">
        <v>50</v>
      </c>
      <c r="B56" s="42">
        <v>43</v>
      </c>
      <c r="C56" s="43" t="s">
        <v>56</v>
      </c>
      <c r="D56" s="43" t="s">
        <v>148</v>
      </c>
      <c r="E56" s="65">
        <v>344</v>
      </c>
      <c r="F56" s="65">
        <v>344</v>
      </c>
      <c r="G56" s="50">
        <f t="shared" si="1"/>
        <v>100</v>
      </c>
      <c r="H56" s="66" t="s">
        <v>149</v>
      </c>
    </row>
    <row r="57" s="2" customFormat="1" ht="38.25" spans="1:8">
      <c r="A57" s="44"/>
      <c r="B57" s="13">
        <v>44</v>
      </c>
      <c r="C57" s="43" t="s">
        <v>150</v>
      </c>
      <c r="D57" s="43" t="s">
        <v>148</v>
      </c>
      <c r="E57" s="65">
        <v>134</v>
      </c>
      <c r="F57" s="65">
        <v>133.09</v>
      </c>
      <c r="G57" s="50">
        <f t="shared" si="1"/>
        <v>99.3208955223881</v>
      </c>
      <c r="H57" s="66" t="s">
        <v>149</v>
      </c>
    </row>
    <row r="58" s="2" customFormat="1" ht="14.25" customHeight="1" spans="1:8">
      <c r="A58" s="44"/>
      <c r="B58" s="13">
        <v>45</v>
      </c>
      <c r="C58" s="45" t="s">
        <v>116</v>
      </c>
      <c r="D58" s="45" t="s">
        <v>60</v>
      </c>
      <c r="E58" s="67">
        <v>136</v>
      </c>
      <c r="F58" s="67">
        <v>135.52</v>
      </c>
      <c r="G58" s="50">
        <f t="shared" si="1"/>
        <v>99.6470588235294</v>
      </c>
      <c r="H58" s="47" t="s">
        <v>151</v>
      </c>
    </row>
    <row r="59" s="2" customFormat="1" ht="332.25" customHeight="1" spans="1:8">
      <c r="A59" s="44"/>
      <c r="B59" s="13">
        <v>46</v>
      </c>
      <c r="C59" s="23" t="s">
        <v>152</v>
      </c>
      <c r="D59" s="23" t="s">
        <v>60</v>
      </c>
      <c r="E59" s="63">
        <v>3020.3</v>
      </c>
      <c r="F59" s="63">
        <v>3015</v>
      </c>
      <c r="G59" s="50">
        <f t="shared" si="1"/>
        <v>99.8245207429725</v>
      </c>
      <c r="H59" s="68" t="s">
        <v>153</v>
      </c>
    </row>
    <row r="60" s="2" customFormat="1" ht="108" customHeight="1" spans="1:8">
      <c r="A60" s="44"/>
      <c r="B60" s="13">
        <v>47</v>
      </c>
      <c r="C60" s="45" t="s">
        <v>92</v>
      </c>
      <c r="D60" s="45" t="s">
        <v>154</v>
      </c>
      <c r="E60" s="45">
        <v>343.07</v>
      </c>
      <c r="F60" s="45">
        <v>286.86</v>
      </c>
      <c r="G60" s="50">
        <f t="shared" si="1"/>
        <v>83.6155886553765</v>
      </c>
      <c r="H60" s="47" t="s">
        <v>155</v>
      </c>
    </row>
    <row r="61" s="2" customFormat="1" ht="128.25" customHeight="1" spans="1:8">
      <c r="A61" s="44"/>
      <c r="B61" s="13">
        <v>48</v>
      </c>
      <c r="C61" s="45" t="s">
        <v>156</v>
      </c>
      <c r="D61" s="45" t="s">
        <v>154</v>
      </c>
      <c r="E61" s="69">
        <v>18.18</v>
      </c>
      <c r="F61" s="69">
        <v>17.64</v>
      </c>
      <c r="G61" s="50">
        <f t="shared" si="1"/>
        <v>97.029702970297</v>
      </c>
      <c r="H61" s="45" t="s">
        <v>157</v>
      </c>
    </row>
    <row r="62" s="2" customFormat="1" ht="128.25" customHeight="1" spans="1:8">
      <c r="A62" s="46"/>
      <c r="B62" s="13">
        <v>49</v>
      </c>
      <c r="C62" s="47" t="s">
        <v>158</v>
      </c>
      <c r="D62" s="47" t="s">
        <v>154</v>
      </c>
      <c r="E62" s="43">
        <v>238.82</v>
      </c>
      <c r="F62" s="43">
        <v>238.82</v>
      </c>
      <c r="G62" s="50">
        <f t="shared" si="1"/>
        <v>100</v>
      </c>
      <c r="H62" s="47" t="s">
        <v>159</v>
      </c>
    </row>
    <row r="63" s="2" customFormat="1" ht="76.5" spans="1:8">
      <c r="A63" s="48" t="s">
        <v>65</v>
      </c>
      <c r="B63" s="13">
        <v>50</v>
      </c>
      <c r="C63" s="45" t="s">
        <v>66</v>
      </c>
      <c r="D63" s="45" t="s">
        <v>160</v>
      </c>
      <c r="E63" s="69">
        <v>25</v>
      </c>
      <c r="F63" s="69">
        <v>21</v>
      </c>
      <c r="G63" s="50">
        <f t="shared" si="1"/>
        <v>84</v>
      </c>
      <c r="H63" s="70" t="s">
        <v>161</v>
      </c>
    </row>
    <row r="64" s="2" customFormat="1" ht="128.25" customHeight="1" spans="1:8">
      <c r="A64" s="48" t="s">
        <v>82</v>
      </c>
      <c r="B64" s="13">
        <v>51</v>
      </c>
      <c r="C64" s="45" t="s">
        <v>162</v>
      </c>
      <c r="D64" s="45" t="s">
        <v>163</v>
      </c>
      <c r="E64" s="69">
        <v>648.5</v>
      </c>
      <c r="F64" s="69">
        <v>648.5</v>
      </c>
      <c r="G64" s="50">
        <f t="shared" si="1"/>
        <v>100</v>
      </c>
      <c r="H64" s="47" t="s">
        <v>164</v>
      </c>
    </row>
    <row r="65" s="2" customFormat="1" ht="25.5" customHeight="1" spans="1:8">
      <c r="A65" s="13" t="s">
        <v>165</v>
      </c>
      <c r="B65" s="13"/>
      <c r="C65" s="13"/>
      <c r="D65" s="13"/>
      <c r="E65" s="55">
        <v>2598</v>
      </c>
      <c r="F65" s="55">
        <v>2578.17</v>
      </c>
      <c r="G65" s="50">
        <f t="shared" si="1"/>
        <v>99.2367205542725</v>
      </c>
      <c r="H65" s="81"/>
    </row>
    <row r="66" s="3" customFormat="1" ht="78.75" spans="1:8">
      <c r="A66" s="71" t="s">
        <v>50</v>
      </c>
      <c r="B66" s="72">
        <v>52</v>
      </c>
      <c r="C66" s="23" t="s">
        <v>131</v>
      </c>
      <c r="D66" s="23" t="s">
        <v>166</v>
      </c>
      <c r="E66" s="63">
        <v>173.5</v>
      </c>
      <c r="F66" s="63">
        <v>170.7</v>
      </c>
      <c r="G66" s="50">
        <f t="shared" si="1"/>
        <v>98.3861671469741</v>
      </c>
      <c r="H66" s="82" t="s">
        <v>167</v>
      </c>
    </row>
    <row r="67" s="2" customFormat="1" ht="128.25" customHeight="1" spans="1:8">
      <c r="A67" s="73"/>
      <c r="B67" s="13">
        <v>53</v>
      </c>
      <c r="C67" s="36" t="s">
        <v>56</v>
      </c>
      <c r="D67" s="36" t="s">
        <v>166</v>
      </c>
      <c r="E67" s="63">
        <v>352</v>
      </c>
      <c r="F67" s="63">
        <v>352</v>
      </c>
      <c r="G67" s="50">
        <f t="shared" si="1"/>
        <v>100</v>
      </c>
      <c r="H67" s="56" t="s">
        <v>168</v>
      </c>
    </row>
    <row r="68" s="2" customFormat="1" ht="128.25" customHeight="1" spans="1:8">
      <c r="A68" s="73"/>
      <c r="B68" s="13">
        <v>54</v>
      </c>
      <c r="C68" s="15" t="s">
        <v>51</v>
      </c>
      <c r="D68" s="23" t="s">
        <v>169</v>
      </c>
      <c r="E68" s="63">
        <v>280</v>
      </c>
      <c r="F68" s="63">
        <v>280</v>
      </c>
      <c r="G68" s="50">
        <f t="shared" si="1"/>
        <v>100</v>
      </c>
      <c r="H68" s="56" t="s">
        <v>170</v>
      </c>
    </row>
    <row r="69" s="2" customFormat="1" ht="185.25" customHeight="1" spans="1:8">
      <c r="A69" s="27"/>
      <c r="B69" s="13">
        <v>55</v>
      </c>
      <c r="C69" s="23" t="s">
        <v>171</v>
      </c>
      <c r="D69" s="23" t="s">
        <v>169</v>
      </c>
      <c r="E69" s="63">
        <v>1700</v>
      </c>
      <c r="F69" s="63">
        <v>1682.97</v>
      </c>
      <c r="G69" s="50">
        <f t="shared" si="1"/>
        <v>98.9982352941176</v>
      </c>
      <c r="H69" s="82" t="s">
        <v>172</v>
      </c>
    </row>
    <row r="70" s="2" customFormat="1" ht="78.75" spans="1:8">
      <c r="A70" s="71" t="s">
        <v>65</v>
      </c>
      <c r="B70" s="27">
        <v>56</v>
      </c>
      <c r="C70" s="23" t="s">
        <v>173</v>
      </c>
      <c r="D70" s="23" t="s">
        <v>169</v>
      </c>
      <c r="E70" s="83">
        <v>62.5</v>
      </c>
      <c r="F70" s="83">
        <v>62.5</v>
      </c>
      <c r="G70" s="50">
        <f t="shared" si="1"/>
        <v>100</v>
      </c>
      <c r="H70" s="82" t="s">
        <v>174</v>
      </c>
    </row>
    <row r="71" s="2" customFormat="1" ht="110.25" spans="1:8">
      <c r="A71" s="27"/>
      <c r="B71" s="13">
        <v>57</v>
      </c>
      <c r="C71" s="23" t="s">
        <v>66</v>
      </c>
      <c r="D71" s="23" t="s">
        <v>175</v>
      </c>
      <c r="E71" s="83">
        <v>30</v>
      </c>
      <c r="F71" s="83">
        <v>30</v>
      </c>
      <c r="G71" s="50">
        <f t="shared" ref="G71:G94" si="2">F71/E71*100</f>
        <v>100</v>
      </c>
      <c r="H71" s="56" t="s">
        <v>176</v>
      </c>
    </row>
    <row r="72" s="2" customFormat="1" spans="1:8">
      <c r="A72" s="13" t="s">
        <v>177</v>
      </c>
      <c r="B72" s="13"/>
      <c r="C72" s="13"/>
      <c r="D72" s="13"/>
      <c r="E72" s="55">
        <f>SUM(E73:E78)</f>
        <v>1230.89</v>
      </c>
      <c r="F72" s="55">
        <v>1190.5</v>
      </c>
      <c r="G72" s="50">
        <f t="shared" si="2"/>
        <v>96.7186344839913</v>
      </c>
      <c r="H72" s="81"/>
    </row>
    <row r="73" s="2" customFormat="1" ht="128.25" customHeight="1" spans="1:8">
      <c r="A73" s="71" t="s">
        <v>50</v>
      </c>
      <c r="B73" s="13">
        <v>58</v>
      </c>
      <c r="C73" s="36" t="s">
        <v>178</v>
      </c>
      <c r="D73" s="36" t="s">
        <v>179</v>
      </c>
      <c r="E73" s="63">
        <v>21.75</v>
      </c>
      <c r="F73" s="63">
        <v>18.6</v>
      </c>
      <c r="G73" s="50">
        <f t="shared" si="2"/>
        <v>85.5172413793103</v>
      </c>
      <c r="H73" s="84" t="s">
        <v>180</v>
      </c>
    </row>
    <row r="74" s="2" customFormat="1" ht="175.5" customHeight="1" spans="1:8">
      <c r="A74" s="73"/>
      <c r="B74" s="13">
        <v>59</v>
      </c>
      <c r="C74" s="23" t="s">
        <v>181</v>
      </c>
      <c r="D74" s="23" t="s">
        <v>182</v>
      </c>
      <c r="E74" s="55">
        <v>618.75</v>
      </c>
      <c r="F74" s="55">
        <v>617.49</v>
      </c>
      <c r="G74" s="50">
        <f t="shared" si="2"/>
        <v>99.7963636363636</v>
      </c>
      <c r="H74" s="64" t="s">
        <v>183</v>
      </c>
    </row>
    <row r="75" s="2" customFormat="1" ht="175.5" customHeight="1" spans="1:8">
      <c r="A75" s="73"/>
      <c r="B75" s="13">
        <v>60</v>
      </c>
      <c r="C75" s="23" t="s">
        <v>184</v>
      </c>
      <c r="D75" s="23" t="s">
        <v>182</v>
      </c>
      <c r="E75" s="55">
        <v>345.4</v>
      </c>
      <c r="F75" s="55">
        <v>327.44</v>
      </c>
      <c r="G75" s="50">
        <f t="shared" si="2"/>
        <v>94.8002316155182</v>
      </c>
      <c r="H75" s="64" t="s">
        <v>185</v>
      </c>
    </row>
    <row r="76" s="2" customFormat="1" ht="141" customHeight="1" spans="1:8">
      <c r="A76" s="27"/>
      <c r="B76" s="13">
        <v>61</v>
      </c>
      <c r="C76" s="23" t="s">
        <v>186</v>
      </c>
      <c r="D76" s="23" t="s">
        <v>182</v>
      </c>
      <c r="E76" s="55">
        <v>222.1</v>
      </c>
      <c r="F76" s="55">
        <v>212.97</v>
      </c>
      <c r="G76" s="50">
        <f t="shared" si="2"/>
        <v>95.8892390814948</v>
      </c>
      <c r="H76" s="64" t="s">
        <v>187</v>
      </c>
    </row>
    <row r="77" s="2" customFormat="1" ht="141" customHeight="1" spans="1:8">
      <c r="A77" s="27" t="s">
        <v>65</v>
      </c>
      <c r="B77" s="13">
        <v>62</v>
      </c>
      <c r="C77" s="23" t="s">
        <v>188</v>
      </c>
      <c r="D77" s="23" t="s">
        <v>189</v>
      </c>
      <c r="E77" s="55">
        <v>14</v>
      </c>
      <c r="F77" s="55">
        <v>14</v>
      </c>
      <c r="G77" s="50">
        <f t="shared" si="2"/>
        <v>100</v>
      </c>
      <c r="H77" s="64" t="s">
        <v>190</v>
      </c>
    </row>
    <row r="78" s="2" customFormat="1" ht="25.5" customHeight="1" spans="1:8">
      <c r="A78" s="23" t="s">
        <v>146</v>
      </c>
      <c r="B78" s="23"/>
      <c r="C78" s="23"/>
      <c r="D78" s="23"/>
      <c r="E78" s="55">
        <v>8.89</v>
      </c>
      <c r="F78" s="55">
        <v>0</v>
      </c>
      <c r="G78" s="50">
        <f t="shared" si="2"/>
        <v>0</v>
      </c>
      <c r="H78" s="23"/>
    </row>
    <row r="79" s="2" customFormat="1" ht="85.5" customHeight="1" spans="1:8">
      <c r="A79" s="74" t="s">
        <v>191</v>
      </c>
      <c r="B79" s="75"/>
      <c r="C79" s="75"/>
      <c r="D79" s="76"/>
      <c r="E79" s="55">
        <f>SUM(E80:E88)</f>
        <v>1465.79</v>
      </c>
      <c r="F79" s="55">
        <v>1416.44</v>
      </c>
      <c r="G79" s="50">
        <f t="shared" si="2"/>
        <v>96.6332148534238</v>
      </c>
      <c r="H79" s="81"/>
    </row>
    <row r="80" s="2" customFormat="1" ht="71.25" customHeight="1" spans="1:8">
      <c r="A80" s="71" t="s">
        <v>50</v>
      </c>
      <c r="B80" s="13">
        <v>63</v>
      </c>
      <c r="C80" s="77" t="s">
        <v>92</v>
      </c>
      <c r="D80" s="77" t="s">
        <v>192</v>
      </c>
      <c r="E80" s="52">
        <v>259</v>
      </c>
      <c r="F80" s="52">
        <v>241.61</v>
      </c>
      <c r="G80" s="50">
        <f t="shared" si="2"/>
        <v>93.2857142857143</v>
      </c>
      <c r="H80" s="77" t="s">
        <v>193</v>
      </c>
    </row>
    <row r="81" s="2" customFormat="1" ht="67.5" spans="1:8">
      <c r="A81" s="73"/>
      <c r="B81" s="13">
        <v>64</v>
      </c>
      <c r="C81" s="77" t="s">
        <v>109</v>
      </c>
      <c r="D81" s="77" t="s">
        <v>194</v>
      </c>
      <c r="E81" s="85">
        <v>4</v>
      </c>
      <c r="F81" s="85">
        <v>4</v>
      </c>
      <c r="G81" s="50">
        <f t="shared" si="2"/>
        <v>100</v>
      </c>
      <c r="H81" s="86" t="s">
        <v>195</v>
      </c>
    </row>
    <row r="82" s="2" customFormat="1" ht="54" spans="1:8">
      <c r="A82" s="73"/>
      <c r="B82" s="13">
        <v>65</v>
      </c>
      <c r="C82" s="77" t="s">
        <v>78</v>
      </c>
      <c r="D82" s="77" t="s">
        <v>196</v>
      </c>
      <c r="E82" s="52">
        <v>247</v>
      </c>
      <c r="F82" s="52">
        <v>245.37</v>
      </c>
      <c r="G82" s="50">
        <f t="shared" si="2"/>
        <v>99.3400809716599</v>
      </c>
      <c r="H82" s="77" t="s">
        <v>197</v>
      </c>
    </row>
    <row r="83" s="2" customFormat="1" ht="40.5" spans="1:8">
      <c r="A83" s="73"/>
      <c r="B83" s="13">
        <v>66</v>
      </c>
      <c r="C83" s="77" t="s">
        <v>198</v>
      </c>
      <c r="D83" s="77" t="s">
        <v>199</v>
      </c>
      <c r="E83" s="52">
        <v>56</v>
      </c>
      <c r="F83" s="52">
        <v>56</v>
      </c>
      <c r="G83" s="50">
        <f t="shared" si="2"/>
        <v>100</v>
      </c>
      <c r="H83" s="77" t="s">
        <v>200</v>
      </c>
    </row>
    <row r="84" s="2" customFormat="1" ht="135" spans="1:8">
      <c r="A84" s="73"/>
      <c r="B84" s="13">
        <v>67</v>
      </c>
      <c r="C84" s="78" t="s">
        <v>86</v>
      </c>
      <c r="D84" s="77" t="s">
        <v>192</v>
      </c>
      <c r="E84" s="80">
        <v>355.79</v>
      </c>
      <c r="F84" s="80">
        <v>345.53</v>
      </c>
      <c r="G84" s="50">
        <f t="shared" si="2"/>
        <v>97.1162764552123</v>
      </c>
      <c r="H84" s="77" t="s">
        <v>201</v>
      </c>
    </row>
    <row r="85" s="2" customFormat="1" ht="27" spans="1:8">
      <c r="A85" s="73"/>
      <c r="B85" s="13">
        <v>68</v>
      </c>
      <c r="C85" s="78" t="s">
        <v>202</v>
      </c>
      <c r="D85" s="78" t="s">
        <v>199</v>
      </c>
      <c r="E85" s="63">
        <v>47</v>
      </c>
      <c r="F85" s="63">
        <v>47</v>
      </c>
      <c r="G85" s="50">
        <f t="shared" si="2"/>
        <v>100</v>
      </c>
      <c r="H85" s="77" t="s">
        <v>203</v>
      </c>
    </row>
    <row r="86" s="2" customFormat="1" ht="81" spans="1:8">
      <c r="A86" s="27"/>
      <c r="B86" s="13">
        <v>69</v>
      </c>
      <c r="C86" s="78" t="s">
        <v>204</v>
      </c>
      <c r="D86" s="78" t="s">
        <v>205</v>
      </c>
      <c r="E86" s="85">
        <v>80</v>
      </c>
      <c r="F86" s="85">
        <v>80</v>
      </c>
      <c r="G86" s="50">
        <f t="shared" si="2"/>
        <v>100</v>
      </c>
      <c r="H86" s="86" t="s">
        <v>206</v>
      </c>
    </row>
    <row r="87" s="2" customFormat="1" ht="78.75" spans="1:8">
      <c r="A87" s="13" t="s">
        <v>65</v>
      </c>
      <c r="B87" s="13">
        <v>70</v>
      </c>
      <c r="C87" s="78" t="s">
        <v>207</v>
      </c>
      <c r="D87" s="78" t="s">
        <v>196</v>
      </c>
      <c r="E87" s="50">
        <v>183</v>
      </c>
      <c r="F87" s="50">
        <v>181.4</v>
      </c>
      <c r="G87" s="50">
        <f t="shared" si="2"/>
        <v>99.1256830601093</v>
      </c>
      <c r="H87" s="86" t="s">
        <v>208</v>
      </c>
    </row>
    <row r="88" s="2" customFormat="1" ht="25.5" customHeight="1" spans="1:8">
      <c r="A88" s="23" t="s">
        <v>146</v>
      </c>
      <c r="B88" s="23"/>
      <c r="C88" s="23"/>
      <c r="D88" s="23"/>
      <c r="E88" s="55">
        <v>234</v>
      </c>
      <c r="F88" s="55">
        <v>215.53</v>
      </c>
      <c r="G88" s="50">
        <f t="shared" si="2"/>
        <v>92.1068376068376</v>
      </c>
      <c r="H88" s="23"/>
    </row>
    <row r="89" s="2" customFormat="1" spans="1:8">
      <c r="A89" s="13" t="s">
        <v>209</v>
      </c>
      <c r="B89" s="13"/>
      <c r="C89" s="13"/>
      <c r="D89" s="13"/>
      <c r="E89" s="50">
        <v>828.1</v>
      </c>
      <c r="F89" s="50">
        <v>811.27</v>
      </c>
      <c r="G89" s="50">
        <f t="shared" si="2"/>
        <v>97.9676367588455</v>
      </c>
      <c r="H89" s="81"/>
    </row>
    <row r="90" ht="1.5" customHeight="1" spans="5:7">
      <c r="E90" s="87"/>
      <c r="F90" s="87"/>
      <c r="G90" s="50" t="e">
        <f t="shared" si="2"/>
        <v>#DIV/0!</v>
      </c>
    </row>
    <row r="91" s="2" customFormat="1" ht="71.25" customHeight="1" spans="1:8">
      <c r="A91" s="71" t="s">
        <v>210</v>
      </c>
      <c r="B91" s="13">
        <v>71</v>
      </c>
      <c r="C91" s="79" t="s">
        <v>211</v>
      </c>
      <c r="D91" s="79" t="s">
        <v>212</v>
      </c>
      <c r="E91" s="88">
        <v>21.54</v>
      </c>
      <c r="F91" s="88">
        <v>21.54</v>
      </c>
      <c r="G91" s="50">
        <f t="shared" si="2"/>
        <v>100</v>
      </c>
      <c r="H91" s="84" t="s">
        <v>213</v>
      </c>
    </row>
    <row r="92" s="2" customFormat="1" ht="121.5" spans="1:8">
      <c r="A92" s="73"/>
      <c r="B92" s="13">
        <v>72</v>
      </c>
      <c r="C92" s="79" t="s">
        <v>214</v>
      </c>
      <c r="D92" s="79" t="s">
        <v>212</v>
      </c>
      <c r="E92" s="88">
        <v>183.52</v>
      </c>
      <c r="F92" s="88">
        <v>169.52</v>
      </c>
      <c r="G92" s="50">
        <f t="shared" si="2"/>
        <v>92.3714036617262</v>
      </c>
      <c r="H92" s="84" t="s">
        <v>215</v>
      </c>
    </row>
    <row r="93" s="2" customFormat="1" ht="54" spans="1:8">
      <c r="A93" s="73"/>
      <c r="B93" s="13">
        <v>73</v>
      </c>
      <c r="C93" s="79" t="s">
        <v>216</v>
      </c>
      <c r="D93" s="79" t="s">
        <v>212</v>
      </c>
      <c r="E93" s="88">
        <v>5.04</v>
      </c>
      <c r="F93" s="88">
        <v>5.04</v>
      </c>
      <c r="G93" s="50">
        <f t="shared" si="2"/>
        <v>100</v>
      </c>
      <c r="H93" s="84" t="s">
        <v>217</v>
      </c>
    </row>
    <row r="94" s="2" customFormat="1" ht="67.5" spans="1:8">
      <c r="A94" s="27"/>
      <c r="B94" s="13">
        <v>74</v>
      </c>
      <c r="C94" s="80" t="s">
        <v>218</v>
      </c>
      <c r="D94" s="80" t="s">
        <v>219</v>
      </c>
      <c r="E94" s="85">
        <v>618</v>
      </c>
      <c r="F94" s="85">
        <v>615.17</v>
      </c>
      <c r="G94" s="50">
        <f t="shared" si="2"/>
        <v>99.542071197411</v>
      </c>
      <c r="H94" s="89" t="s">
        <v>220</v>
      </c>
    </row>
    <row r="95" spans="5:7">
      <c r="E95" s="87"/>
      <c r="F95" s="87"/>
      <c r="G95" s="87"/>
    </row>
    <row r="96" spans="5:7">
      <c r="E96" s="87"/>
      <c r="F96" s="87"/>
      <c r="G96" s="87"/>
    </row>
    <row r="97" spans="5:7">
      <c r="E97" s="87"/>
      <c r="F97" s="87"/>
      <c r="G97" s="87"/>
    </row>
    <row r="98" spans="5:7">
      <c r="E98" s="87"/>
      <c r="F98" s="87"/>
      <c r="G98" s="87"/>
    </row>
    <row r="99" spans="5:7">
      <c r="E99" s="87"/>
      <c r="F99" s="87"/>
      <c r="G99" s="87"/>
    </row>
    <row r="100" spans="5:7">
      <c r="E100" s="90"/>
      <c r="F100" s="90"/>
      <c r="G100" s="90"/>
    </row>
    <row r="101" spans="5:7">
      <c r="E101" s="91"/>
      <c r="F101" s="91"/>
      <c r="G101" s="91"/>
    </row>
    <row r="102" spans="5:7">
      <c r="E102" s="91"/>
      <c r="F102" s="91"/>
      <c r="G102" s="91"/>
    </row>
    <row r="103" spans="5:7">
      <c r="E103" s="91"/>
      <c r="F103" s="91"/>
      <c r="G103" s="91"/>
    </row>
    <row r="104" spans="5:7">
      <c r="E104" s="91"/>
      <c r="F104" s="91"/>
      <c r="G104" s="91"/>
    </row>
    <row r="105" spans="5:7">
      <c r="E105" s="91"/>
      <c r="F105" s="91"/>
      <c r="G105" s="91"/>
    </row>
    <row r="106" spans="5:7">
      <c r="E106" s="91"/>
      <c r="F106" s="91"/>
      <c r="G106" s="91"/>
    </row>
    <row r="107" spans="5:7">
      <c r="E107" s="91"/>
      <c r="F107" s="91"/>
      <c r="G107" s="91"/>
    </row>
    <row r="108" spans="5:7">
      <c r="E108" s="91"/>
      <c r="F108" s="91"/>
      <c r="G108" s="91"/>
    </row>
    <row r="109" spans="5:7">
      <c r="E109" s="91"/>
      <c r="F109" s="91"/>
      <c r="G109" s="91"/>
    </row>
    <row r="110" spans="5:7">
      <c r="E110" s="91"/>
      <c r="F110" s="91"/>
      <c r="G110" s="91"/>
    </row>
    <row r="111" spans="5:7">
      <c r="E111" s="91"/>
      <c r="F111" s="91"/>
      <c r="G111" s="91"/>
    </row>
    <row r="112" spans="5:7">
      <c r="E112" s="91"/>
      <c r="F112" s="91"/>
      <c r="G112" s="91"/>
    </row>
    <row r="113" spans="5:7">
      <c r="E113" s="91"/>
      <c r="F113" s="91"/>
      <c r="G113" s="91"/>
    </row>
    <row r="114" spans="5:7">
      <c r="E114" s="91"/>
      <c r="F114" s="91"/>
      <c r="G114" s="91"/>
    </row>
    <row r="115" spans="5:7">
      <c r="E115" s="91"/>
      <c r="F115" s="91"/>
      <c r="G115" s="91"/>
    </row>
    <row r="116" spans="5:7">
      <c r="E116" s="91"/>
      <c r="F116" s="91"/>
      <c r="G116" s="91"/>
    </row>
    <row r="117" spans="5:7">
      <c r="E117" s="91"/>
      <c r="F117" s="91"/>
      <c r="G117" s="91"/>
    </row>
    <row r="118" spans="5:7">
      <c r="E118" s="91"/>
      <c r="F118" s="91"/>
      <c r="G118" s="91"/>
    </row>
  </sheetData>
  <mergeCells count="32">
    <mergeCell ref="A1:C1"/>
    <mergeCell ref="B2:H2"/>
    <mergeCell ref="A3:D3"/>
    <mergeCell ref="A6:D6"/>
    <mergeCell ref="A7:D7"/>
    <mergeCell ref="A15:D15"/>
    <mergeCell ref="A22:D22"/>
    <mergeCell ref="A29:D29"/>
    <mergeCell ref="A41:D41"/>
    <mergeCell ref="A54:D54"/>
    <mergeCell ref="A55:D55"/>
    <mergeCell ref="A65:D65"/>
    <mergeCell ref="A72:D72"/>
    <mergeCell ref="A78:D78"/>
    <mergeCell ref="A79:D79"/>
    <mergeCell ref="A88:D88"/>
    <mergeCell ref="A89:D89"/>
    <mergeCell ref="A4:A5"/>
    <mergeCell ref="A23:A24"/>
    <mergeCell ref="A42:A49"/>
    <mergeCell ref="A51:A52"/>
    <mergeCell ref="A56:A62"/>
    <mergeCell ref="A66:A69"/>
    <mergeCell ref="A70:A71"/>
    <mergeCell ref="A73:A76"/>
    <mergeCell ref="A80:A86"/>
    <mergeCell ref="A91:A94"/>
    <mergeCell ref="B4:B5"/>
    <mergeCell ref="C4:C5"/>
    <mergeCell ref="D4:D5"/>
    <mergeCell ref="E4:E5"/>
    <mergeCell ref="H4:H5"/>
  </mergeCells>
  <pageMargins left="0.349305555555556" right="0.159027777777778" top="0.349305555555556" bottom="0.388888888888889" header="0.2" footer="0.238888888888889"/>
  <pageSetup paperSize="9" scale="60" orientation="landscape"/>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总表 (2)</vt:lpstr>
      <vt:lpstr>2019年深圳市区级福利彩票公益金项目预算支出表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马恒珠</cp:lastModifiedBy>
  <cp:revision>1</cp:revision>
  <dcterms:created xsi:type="dcterms:W3CDTF">1996-12-17T17:32:00Z</dcterms:created>
  <cp:lastPrinted>2020-12-22T17:49:00Z</cp:lastPrinted>
  <dcterms:modified xsi:type="dcterms:W3CDTF">2023-04-11T11:18:29Z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ies>
</file>